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G:\02_SUPERVISORES\Publicações\Publicações 2022-2023\4- Relatório Completo\"/>
    </mc:Choice>
  </mc:AlternateContent>
  <xr:revisionPtr revIDLastSave="0" documentId="13_ncr:1_{2DA49C05-DC68-491B-AC8E-6911E734B7E4}" xr6:coauthVersionLast="47" xr6:coauthVersionMax="47" xr10:uidLastSave="{00000000-0000-0000-0000-000000000000}"/>
  <bookViews>
    <workbookView xWindow="-108" yWindow="-108" windowWidth="23256" windowHeight="12576" tabRatio="905" xr2:uid="{00000000-000D-0000-FFFF-FFFF00000000}"/>
  </bookViews>
  <sheets>
    <sheet name="TABELA 1" sheetId="32" r:id="rId1"/>
    <sheet name="TABELA 2" sheetId="33" r:id="rId2"/>
    <sheet name="TABELA 3" sheetId="36" r:id="rId3"/>
    <sheet name="TABELA 4" sheetId="38" r:id="rId4"/>
    <sheet name="TABELA 5" sheetId="39" r:id="rId5"/>
    <sheet name="TABELA 6" sheetId="40" r:id="rId6"/>
    <sheet name="TABELA 7" sheetId="41" r:id="rId7"/>
    <sheet name="TABELA 8" sheetId="42" r:id="rId8"/>
    <sheet name="TABELA 9" sheetId="43" r:id="rId9"/>
    <sheet name="TABELA 10" sheetId="44" r:id="rId10"/>
    <sheet name="TABELA 11" sheetId="45" r:id="rId11"/>
    <sheet name="TABELA 12" sheetId="46" r:id="rId12"/>
    <sheet name="TABELA 13" sheetId="47" r:id="rId13"/>
    <sheet name="TABELA 14" sheetId="48" r:id="rId14"/>
    <sheet name="TABELA 15" sheetId="49" r:id="rId15"/>
    <sheet name="TABELA 16" sheetId="50" r:id="rId16"/>
    <sheet name="TABELA 17" sheetId="51" r:id="rId17"/>
    <sheet name="TABELA 18" sheetId="52" r:id="rId18"/>
    <sheet name="TABELA 19" sheetId="53" r:id="rId19"/>
    <sheet name="TABELA 20" sheetId="55" r:id="rId20"/>
    <sheet name="TABELA 21" sheetId="56" r:id="rId21"/>
    <sheet name="TABELA 22" sheetId="57" r:id="rId22"/>
    <sheet name="TABELA 23" sheetId="58" r:id="rId23"/>
    <sheet name="TABELA 24" sheetId="59" r:id="rId24"/>
    <sheet name="TABELA 25" sheetId="60" r:id="rId25"/>
    <sheet name="TABELA 26" sheetId="61" r:id="rId26"/>
    <sheet name="TABELA 27" sheetId="62" r:id="rId27"/>
    <sheet name="TABELA 28" sheetId="63" r:id="rId28"/>
    <sheet name="TABELA 29" sheetId="64" r:id="rId29"/>
    <sheet name="TABELA 30" sheetId="65" r:id="rId30"/>
    <sheet name="TABELA 31" sheetId="66" r:id="rId31"/>
    <sheet name="TABELA 32" sheetId="67" r:id="rId32"/>
    <sheet name="TABELA 33" sheetId="68" r:id="rId33"/>
    <sheet name="TABELA 34" sheetId="69" r:id="rId34"/>
    <sheet name="TABELA 35" sheetId="70" r:id="rId35"/>
    <sheet name="TABELA 36" sheetId="71" r:id="rId36"/>
    <sheet name="TABELA 37" sheetId="72" r:id="rId37"/>
    <sheet name="TABELA 38" sheetId="73" r:id="rId38"/>
    <sheet name="TABELA 39" sheetId="74" r:id="rId39"/>
    <sheet name="TABELA 40" sheetId="75" r:id="rId40"/>
    <sheet name="TABELA 41" sheetId="76" r:id="rId41"/>
    <sheet name="TABELA 42" sheetId="77" r:id="rId42"/>
    <sheet name="TABELA 43" sheetId="78" r:id="rId43"/>
    <sheet name="TABELA 44" sheetId="79" r:id="rId44"/>
    <sheet name="TABELA 45" sheetId="80" r:id="rId45"/>
    <sheet name="TABELA 46" sheetId="81" r:id="rId46"/>
    <sheet name="TABELA 47" sheetId="82" r:id="rId47"/>
    <sheet name="TABELA 48" sheetId="83" r:id="rId48"/>
    <sheet name="TABELA 49" sheetId="84" r:id="rId49"/>
    <sheet name="TABELA 50" sheetId="85" r:id="rId50"/>
    <sheet name="TABELA 51" sheetId="86" r:id="rId51"/>
    <sheet name="TABELA 52" sheetId="87" r:id="rId52"/>
    <sheet name="TABELA 53" sheetId="88" r:id="rId53"/>
    <sheet name="TABELA 54" sheetId="89" r:id="rId54"/>
    <sheet name="TABELA 55" sheetId="90" r:id="rId55"/>
    <sheet name="TABELA 56" sheetId="91" r:id="rId56"/>
    <sheet name="TABELA 57" sheetId="92" r:id="rId57"/>
    <sheet name="TABELA 58" sheetId="93" r:id="rId58"/>
    <sheet name="TABELA 59" sheetId="94" r:id="rId59"/>
    <sheet name="TABELA 60" sheetId="95" r:id="rId60"/>
    <sheet name="TABELA 61" sheetId="96" r:id="rId61"/>
    <sheet name="TABELA 62" sheetId="97" r:id="rId62"/>
    <sheet name="TABELA 63" sheetId="98" r:id="rId63"/>
    <sheet name="TABELA 64" sheetId="99" r:id="rId64"/>
    <sheet name="TABELA 65" sheetId="100" r:id="rId65"/>
    <sheet name="TABELA 66" sheetId="101" r:id="rId66"/>
    <sheet name="TABELA 67" sheetId="102" r:id="rId67"/>
    <sheet name="TABELA 68" sheetId="103" r:id="rId68"/>
    <sheet name="TABELA 69" sheetId="104" r:id="rId69"/>
    <sheet name="TABELA 70" sheetId="105" r:id="rId70"/>
    <sheet name="TABELA 71" sheetId="106" r:id="rId71"/>
    <sheet name="TABELA 72" sheetId="107" r:id="rId72"/>
    <sheet name="TABELA 73" sheetId="108" r:id="rId73"/>
    <sheet name="TABELA 74" sheetId="109" r:id="rId74"/>
    <sheet name="TABELA 75" sheetId="110" r:id="rId75"/>
    <sheet name="TABELA 76" sheetId="111" r:id="rId76"/>
    <sheet name="TABELA 77" sheetId="112" r:id="rId77"/>
    <sheet name="TABELA 78" sheetId="113" r:id="rId78"/>
    <sheet name="TABELA 79" sheetId="114" r:id="rId79"/>
    <sheet name="TABELA 80" sheetId="115" r:id="rId80"/>
    <sheet name="TABELA 81" sheetId="117" r:id="rId81"/>
    <sheet name="TABELA 82" sheetId="118" r:id="rId82"/>
    <sheet name="TABELA 83" sheetId="119" r:id="rId83"/>
    <sheet name="TABELA 84" sheetId="24" r:id="rId84"/>
    <sheet name="TABELA 85" sheetId="25" r:id="rId85"/>
    <sheet name="TABELA 86" sheetId="27" r:id="rId86"/>
    <sheet name="TABELA 87" sheetId="28" r:id="rId87"/>
    <sheet name="TABELA 88" sheetId="120" r:id="rId88"/>
    <sheet name="TABELA 89" sheetId="121" r:id="rId89"/>
    <sheet name="TABELA 90" sheetId="122" r:id="rId90"/>
    <sheet name="TABELA 91" sheetId="123" r:id="rId91"/>
    <sheet name="TABELA 92" sheetId="124" r:id="rId92"/>
    <sheet name="TABELA 93" sheetId="125" r:id="rId93"/>
    <sheet name="TABELA 94" sheetId="126" r:id="rId94"/>
    <sheet name="TABELA 95" sheetId="127" r:id="rId95"/>
    <sheet name="TABELA 96" sheetId="128" r:id="rId96"/>
    <sheet name="TABELA 97" sheetId="129" r:id="rId97"/>
    <sheet name="TABELA 98" sheetId="130" r:id="rId98"/>
    <sheet name="TABELA 99" sheetId="131" r:id="rId99"/>
    <sheet name="TABELA 100" sheetId="132" r:id="rId100"/>
    <sheet name="TABELA 101" sheetId="133" r:id="rId101"/>
    <sheet name="TABELA 102" sheetId="134" r:id="rId102"/>
    <sheet name="EST 1" sheetId="135" r:id="rId103"/>
    <sheet name="EST 2" sheetId="136" r:id="rId104"/>
    <sheet name="EST 3" sheetId="137" r:id="rId105"/>
    <sheet name="EST 4" sheetId="138" r:id="rId106"/>
    <sheet name="EST 5" sheetId="139" r:id="rId107"/>
    <sheet name="EST 6" sheetId="140" r:id="rId108"/>
    <sheet name="EST 7" sheetId="141" r:id="rId109"/>
    <sheet name="EST 8" sheetId="142" r:id="rId110"/>
    <sheet name="EST 9" sheetId="143" r:id="rId111"/>
    <sheet name="EST 10" sheetId="145" r:id="rId112"/>
    <sheet name="EST 11" sheetId="146" r:id="rId113"/>
    <sheet name="EST 12" sheetId="147" r:id="rId114"/>
    <sheet name="EST 13" sheetId="148" r:id="rId115"/>
    <sheet name="EST 14" sheetId="149" r:id="rId116"/>
    <sheet name="EST 15" sheetId="150" r:id="rId117"/>
    <sheet name="EST 16" sheetId="151" r:id="rId118"/>
    <sheet name="EST 17" sheetId="152" r:id="rId119"/>
    <sheet name="EST 18" sheetId="153" r:id="rId120"/>
    <sheet name="EST 19" sheetId="154" r:id="rId121"/>
    <sheet name="EST 20" sheetId="155" r:id="rId122"/>
    <sheet name="EST 21" sheetId="156" r:id="rId123"/>
    <sheet name="EST 22" sheetId="157" r:id="rId124"/>
    <sheet name="EST 23" sheetId="158" r:id="rId125"/>
  </sheets>
  <definedNames>
    <definedName name="_Hlk39497249" localSheetId="109">'EST 8'!$B$2</definedName>
    <definedName name="_Hlk39577884" localSheetId="111">'EST 10'!$B$2</definedName>
    <definedName name="_Hlk482615869" localSheetId="70">'TABELA 71'!$B$2</definedName>
    <definedName name="_Hlk512167055" localSheetId="63">'TABELA 64'!$B$2</definedName>
    <definedName name="_Hlk512167063" localSheetId="63">'TABELA 64'!$C$58</definedName>
    <definedName name="_Hlk512168404" localSheetId="64">'TABELA 65'!$C$58</definedName>
    <definedName name="_Hlk512265184" localSheetId="64">'TABELA 65'!$B$48</definedName>
    <definedName name="_Hlk72785918" localSheetId="106">'EST 5'!$B$2</definedName>
    <definedName name="_Toc420314893" localSheetId="2">'TABELA 3'!$B$1</definedName>
    <definedName name="_Toc420314894" localSheetId="3">'TABELA 4'!$B$1</definedName>
    <definedName name="_Toc482363762" localSheetId="27">'TABELA 28'!$B$1</definedName>
    <definedName name="_Toc482374838" localSheetId="11">'TABELA 12'!$B$1</definedName>
    <definedName name="_Toc482374840" localSheetId="13">'TABELA 14'!$B$1</definedName>
    <definedName name="_Toc482374842" localSheetId="15">'TABELA 16'!$B$1</definedName>
    <definedName name="_Toc482374843" localSheetId="16">'TABELA 17'!$B$1</definedName>
    <definedName name="_Toc482374844" localSheetId="17">'TABELA 18'!$B$1</definedName>
    <definedName name="_Toc482374845" localSheetId="18">'TABELA 19'!$B$1</definedName>
    <definedName name="_Toc482374846" localSheetId="19">'TABELA 20'!$B$1</definedName>
    <definedName name="_Toc482374847" localSheetId="20">'TABELA 21'!$B$1</definedName>
    <definedName name="_Toc482374848" localSheetId="21">'TABELA 22'!$B$1</definedName>
    <definedName name="_Toc482374849" localSheetId="22">'TABELA 23'!$B$1</definedName>
    <definedName name="_Toc482374850" localSheetId="23">'TABELA 24'!$B$1</definedName>
    <definedName name="_Toc482374853" localSheetId="26">'TABELA 27'!$B$1</definedName>
    <definedName name="_Toc482374855" localSheetId="28">'TABELA 29'!$B$1</definedName>
    <definedName name="_Toc482374856" localSheetId="29">'TABELA 30'!$B$1</definedName>
    <definedName name="_Toc482374857" localSheetId="30">'TABELA 31'!$B$1</definedName>
    <definedName name="_Toc482374858" localSheetId="31">'TABELA 32'!$B$1</definedName>
    <definedName name="_Toc482374859" localSheetId="32">'TABELA 33'!$B$1</definedName>
    <definedName name="_Toc482374860" localSheetId="33">'TABELA 34'!$B$1</definedName>
    <definedName name="_Toc482374861" localSheetId="34">'TABELA 35'!$B$1</definedName>
    <definedName name="_Toc482374862" localSheetId="35">'TABELA 36'!$B$1</definedName>
    <definedName name="_Toc482374863" localSheetId="36">'TABELA 37'!$B$1</definedName>
    <definedName name="_Toc482374864" localSheetId="37">'TABELA 38'!$B$1</definedName>
    <definedName name="_Toc482374865" localSheetId="38">'TABELA 39'!$B$1</definedName>
    <definedName name="_Toc482374866" localSheetId="39">'TABELA 40'!$B$1</definedName>
    <definedName name="_Toc482374867" localSheetId="40">'TABELA 41'!$B$1</definedName>
    <definedName name="_Toc482374868" localSheetId="41">'TABELA 42'!$B$1</definedName>
    <definedName name="_Toc482374869" localSheetId="42">'TABELA 43'!$B$1</definedName>
    <definedName name="_Toc482374871" localSheetId="44">'TABELA 45'!$B$1</definedName>
    <definedName name="_Toc482374872" localSheetId="45">'TABELA 46'!$B$1</definedName>
    <definedName name="_Toc482374873" localSheetId="46">'TABELA 47'!$B$1</definedName>
    <definedName name="_Toc482374874" localSheetId="47">'TABELA 48'!$B$1</definedName>
    <definedName name="_Toc482374875" localSheetId="48">'TABELA 49'!$B$1</definedName>
    <definedName name="_Toc482374876" localSheetId="49">'TABELA 50'!$B$1</definedName>
    <definedName name="_Toc482374877" localSheetId="50">'TABELA 51'!$B$1</definedName>
    <definedName name="_Toc482374878" localSheetId="51">'TABELA 52'!$B$1</definedName>
    <definedName name="_Toc482374881" localSheetId="54">'TABELA 55'!$B$1</definedName>
    <definedName name="_Toc482374882" localSheetId="55">'TABELA 56'!$B$1</definedName>
    <definedName name="_Toc482374885" localSheetId="58">'TABELA 59'!$B$1</definedName>
    <definedName name="_Toc482374886" localSheetId="59">'TABELA 60'!$B$1</definedName>
    <definedName name="_Toc482374887" localSheetId="60">'TABELA 61'!$B$1</definedName>
    <definedName name="_Toc482374888" localSheetId="61">'TABELA 62'!$B$1</definedName>
    <definedName name="_Toc482374889" localSheetId="62">'TABELA 63'!$B$1</definedName>
    <definedName name="_Toc482374890" localSheetId="63">'TABELA 64'!$B$1</definedName>
    <definedName name="_Toc482374892" localSheetId="65">'TABELA 66'!$B$1</definedName>
    <definedName name="_Toc482374893" localSheetId="66">'TABELA 67'!$B$1</definedName>
    <definedName name="_Toc482374899" localSheetId="72">'TABELA 73'!$B$1</definedName>
    <definedName name="_Toc482374900" localSheetId="73">'TABELA 74'!$B$1</definedName>
    <definedName name="_Toc482374906" localSheetId="79">'TABELA 80'!$B$1</definedName>
    <definedName name="_Toc482374907" localSheetId="80">'TABELA 81'!$B$1</definedName>
    <definedName name="_Toc482374908" localSheetId="81">'TABELA 82'!$B$1</definedName>
    <definedName name="_Toc482374909" localSheetId="83">'TABELA 84'!$B$1</definedName>
    <definedName name="_Toc482374917" localSheetId="90">'TABELA 91'!$B$1</definedName>
    <definedName name="_Toc514612234" localSheetId="114">'EST 13'!$B$1</definedName>
    <definedName name="_Toc514612236" localSheetId="116">'EST 15'!$B$1</definedName>
    <definedName name="_Toc514612237" localSheetId="117">'EST 16'!$B$1</definedName>
    <definedName name="_Toc514612238" localSheetId="118">'EST 17'!$B$1</definedName>
    <definedName name="_Toc514612239" localSheetId="119">'EST 18'!$B$1</definedName>
    <definedName name="_Toc514612240" localSheetId="120">'EST 19'!$B$1</definedName>
    <definedName name="_Toc514615593" localSheetId="115">'EST 14'!$B$1</definedName>
    <definedName name="_Toc515051076" localSheetId="0">'TABELA 1'!$B$1</definedName>
    <definedName name="_Toc515051077" localSheetId="1">'TABELA 2'!$B$1</definedName>
    <definedName name="_Toc515051081" localSheetId="5">'TABELA 6'!$B$1</definedName>
    <definedName name="_Toc515051082" localSheetId="6">'TABELA 7'!$B$1</definedName>
    <definedName name="_Toc515051083" localSheetId="7">'TABELA 8'!$B$1</definedName>
    <definedName name="_Toc515051084" localSheetId="8">'TABELA 9'!$B$1</definedName>
    <definedName name="_Toc515051086" localSheetId="10">'TABELA 11'!$B$1</definedName>
    <definedName name="_Toc515051100" localSheetId="24">'TABELA 25'!$B$1</definedName>
    <definedName name="_Toc515051101" localSheetId="25">'TABELA 26'!$B$1</definedName>
    <definedName name="_Toc515051119" localSheetId="43">'TABELA 44'!$B$1</definedName>
    <definedName name="_Toc515051129" localSheetId="53">'TABELA 54'!$B$1</definedName>
    <definedName name="_Toc515051132" localSheetId="56">'TABELA 57'!$B$1</definedName>
    <definedName name="_Toc515051133" localSheetId="57">'TABELA 58'!$B$1</definedName>
    <definedName name="_Toc515051143" localSheetId="67">'TABELA 68'!$B$1</definedName>
    <definedName name="_Toc515051145" localSheetId="69">'TABELA 70'!$B$1</definedName>
    <definedName name="_Toc515051147" localSheetId="71">'TABELA 72'!$B$1</definedName>
    <definedName name="_Toc515051150" localSheetId="74">'TABELA 75'!$B$1</definedName>
    <definedName name="_Toc515051154" localSheetId="78">'TABELA 79'!$B$1</definedName>
    <definedName name="_Toc515051158" localSheetId="82">'TABELA 83'!$B$1</definedName>
    <definedName name="_Toc515051162" localSheetId="86">'TABELA 87'!$B$1</definedName>
    <definedName name="_Toc515051164" localSheetId="88">'TABELA 89'!$B$1</definedName>
    <definedName name="_Toc515051165" localSheetId="89">'TABELA 90'!$B$1</definedName>
    <definedName name="_Toc515051167" localSheetId="91">'TABELA 92'!$B$1</definedName>
    <definedName name="_Toc515051168" localSheetId="92">'TABELA 93'!$B$1</definedName>
    <definedName name="_Toc515051169" localSheetId="93">'TABELA 94'!$B$1</definedName>
    <definedName name="_Toc515051170" localSheetId="94">'TABELA 95'!$B$1</definedName>
    <definedName name="_Toc515051171" localSheetId="95">'TABELA 96'!$B$1</definedName>
    <definedName name="_Toc515051172" localSheetId="96">'TABELA 97'!$B$1</definedName>
    <definedName name="_Toc515051173" localSheetId="97">'TABELA 98'!$B$1</definedName>
    <definedName name="_Toc515051174" localSheetId="98">'TABELA 99'!$B$1</definedName>
    <definedName name="_Toc515051175" localSheetId="99">'TABELA 100'!$B$1</definedName>
    <definedName name="_Toc515051176" localSheetId="100">'TABELA 101'!$B$1</definedName>
    <definedName name="_Toc515051177" localSheetId="101">'TABELA 102'!$B$1</definedName>
    <definedName name="_Toc515051180" localSheetId="110">'EST 9'!$B$1</definedName>
    <definedName name="ARVORES">#REF!</definedName>
    <definedName name="PARCI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1" i="47" l="1"/>
  <c r="J20" i="47"/>
  <c r="J19" i="47"/>
  <c r="J18" i="47"/>
  <c r="J17" i="47"/>
  <c r="J16" i="47"/>
  <c r="K16" i="48"/>
  <c r="K17" i="48"/>
  <c r="K18" i="48"/>
  <c r="K19" i="48"/>
  <c r="K20" i="48"/>
  <c r="K21" i="48"/>
  <c r="J21" i="44"/>
  <c r="J20" i="44"/>
  <c r="J19" i="44"/>
  <c r="J18" i="44"/>
  <c r="J17" i="44"/>
  <c r="J16" i="44"/>
  <c r="J21" i="40"/>
  <c r="J20" i="40"/>
  <c r="J19" i="40"/>
  <c r="J18" i="40"/>
  <c r="J17" i="40"/>
  <c r="J16" i="40"/>
  <c r="M13" i="36"/>
  <c r="E12" i="142"/>
  <c r="E41" i="99" l="1"/>
  <c r="H16" i="44"/>
  <c r="K30" i="24" l="1"/>
  <c r="I9" i="24"/>
  <c r="E8" i="118"/>
  <c r="H21" i="40" l="1"/>
  <c r="G9" i="33"/>
  <c r="G9" i="39"/>
  <c r="H15" i="148" l="1"/>
  <c r="G15" i="148"/>
  <c r="F15" i="148"/>
  <c r="E15" i="148"/>
  <c r="D15" i="148"/>
  <c r="C15" i="148"/>
  <c r="F29" i="32" l="1"/>
  <c r="I67" i="128" l="1"/>
  <c r="H67" i="128"/>
  <c r="G67" i="128"/>
  <c r="F67" i="128"/>
  <c r="E67" i="128"/>
  <c r="D67" i="128"/>
  <c r="C67" i="128"/>
  <c r="I67" i="127"/>
  <c r="H67" i="127"/>
  <c r="G67" i="127"/>
  <c r="F67" i="127"/>
  <c r="E67" i="127"/>
  <c r="D67" i="127"/>
  <c r="C67" i="127"/>
  <c r="K27" i="123"/>
  <c r="D53" i="104" l="1"/>
  <c r="D48" i="104"/>
  <c r="G54" i="106"/>
  <c r="G53" i="106"/>
  <c r="G52" i="106"/>
  <c r="G49" i="106"/>
  <c r="G48" i="106"/>
  <c r="G47" i="106"/>
  <c r="G46" i="106"/>
  <c r="G45" i="106"/>
  <c r="G44" i="106"/>
  <c r="G43" i="106"/>
  <c r="G42" i="106"/>
  <c r="G41" i="106"/>
  <c r="G40" i="106"/>
  <c r="G39" i="106"/>
  <c r="G38" i="106"/>
  <c r="G37" i="106"/>
  <c r="G36" i="106"/>
  <c r="G35" i="106"/>
  <c r="G34" i="106"/>
  <c r="G33" i="106"/>
  <c r="G32" i="106"/>
  <c r="G31" i="106"/>
  <c r="G30" i="106"/>
  <c r="G29" i="106"/>
  <c r="G28" i="106"/>
  <c r="G27" i="106"/>
  <c r="G26" i="106"/>
  <c r="G25" i="106"/>
  <c r="G24" i="106"/>
  <c r="G23" i="106"/>
  <c r="G22" i="106"/>
  <c r="G21" i="106"/>
  <c r="G20" i="106"/>
  <c r="G19" i="106"/>
  <c r="G18" i="106"/>
  <c r="G17" i="106"/>
  <c r="G16" i="106"/>
  <c r="G15" i="106"/>
  <c r="G14" i="106"/>
  <c r="G13" i="106"/>
  <c r="G12" i="106"/>
  <c r="G11" i="106"/>
  <c r="G10" i="106"/>
  <c r="G9" i="106"/>
  <c r="G8" i="106"/>
  <c r="G7" i="106"/>
  <c r="F55" i="106"/>
  <c r="E55" i="106"/>
  <c r="E57" i="106" s="1"/>
  <c r="D55" i="106"/>
  <c r="C57" i="106"/>
  <c r="C55" i="106"/>
  <c r="G55" i="106" s="1"/>
  <c r="G57" i="106" s="1"/>
  <c r="F50" i="106"/>
  <c r="E50" i="106"/>
  <c r="D50" i="106"/>
  <c r="C50" i="106"/>
  <c r="G50" i="106" s="1"/>
  <c r="J54" i="103"/>
  <c r="J53" i="103"/>
  <c r="E57" i="105"/>
  <c r="E58" i="105" s="1"/>
  <c r="D57" i="105"/>
  <c r="D58" i="105" s="1"/>
  <c r="D55" i="105"/>
  <c r="E55" i="105"/>
  <c r="F55" i="105"/>
  <c r="G55" i="105"/>
  <c r="G57" i="105" s="1"/>
  <c r="G58" i="105" s="1"/>
  <c r="C55" i="105"/>
  <c r="G48" i="105"/>
  <c r="F48" i="105"/>
  <c r="F57" i="105" s="1"/>
  <c r="F58" i="105" s="1"/>
  <c r="E48" i="105"/>
  <c r="D48" i="105"/>
  <c r="C48" i="105"/>
  <c r="C57" i="105" s="1"/>
  <c r="C58" i="105" s="1"/>
  <c r="J52" i="104"/>
  <c r="J51" i="104"/>
  <c r="J50" i="104"/>
  <c r="J47" i="104"/>
  <c r="J46" i="104"/>
  <c r="J45" i="104"/>
  <c r="J44" i="104"/>
  <c r="J43" i="104"/>
  <c r="J42" i="104"/>
  <c r="J41" i="104"/>
  <c r="J40" i="104"/>
  <c r="J39" i="104"/>
  <c r="J38" i="104"/>
  <c r="J37" i="104"/>
  <c r="J36" i="104"/>
  <c r="J35" i="104"/>
  <c r="J34" i="104"/>
  <c r="J33" i="104"/>
  <c r="J32" i="104"/>
  <c r="J31" i="104"/>
  <c r="J30" i="104"/>
  <c r="J29" i="104"/>
  <c r="J28" i="104"/>
  <c r="J27" i="104"/>
  <c r="J26" i="104"/>
  <c r="J25" i="104"/>
  <c r="J24" i="104"/>
  <c r="J23" i="104"/>
  <c r="J22" i="104"/>
  <c r="J21" i="104"/>
  <c r="J20" i="104"/>
  <c r="J19" i="104"/>
  <c r="J18" i="104"/>
  <c r="J17" i="104"/>
  <c r="J16" i="104"/>
  <c r="J15" i="104"/>
  <c r="J14" i="104"/>
  <c r="J13" i="104"/>
  <c r="J12" i="104"/>
  <c r="J11" i="104"/>
  <c r="J10" i="104"/>
  <c r="J9" i="104"/>
  <c r="J8" i="104"/>
  <c r="J7" i="104"/>
  <c r="J6" i="104"/>
  <c r="J5" i="104"/>
  <c r="H53" i="104"/>
  <c r="H55" i="104" s="1"/>
  <c r="H48" i="104"/>
  <c r="I53" i="104"/>
  <c r="G53" i="104"/>
  <c r="F53" i="104"/>
  <c r="E53" i="104"/>
  <c r="I48" i="104"/>
  <c r="G48" i="104"/>
  <c r="F48" i="104"/>
  <c r="E48" i="104"/>
  <c r="C53" i="104"/>
  <c r="C48" i="104"/>
  <c r="C55" i="104" s="1"/>
  <c r="I55" i="103"/>
  <c r="H55" i="103"/>
  <c r="G55" i="103"/>
  <c r="F55" i="103"/>
  <c r="E55" i="103"/>
  <c r="D55" i="103"/>
  <c r="C55" i="103"/>
  <c r="J45" i="103"/>
  <c r="C8" i="103"/>
  <c r="C48" i="103" s="1"/>
  <c r="C10" i="103"/>
  <c r="C11" i="103"/>
  <c r="C12" i="103"/>
  <c r="F7" i="103"/>
  <c r="F8" i="103"/>
  <c r="F9" i="103"/>
  <c r="F10" i="103"/>
  <c r="F11" i="103"/>
  <c r="F12" i="103"/>
  <c r="F13" i="103"/>
  <c r="D7" i="103"/>
  <c r="D8" i="103"/>
  <c r="D9" i="103"/>
  <c r="D10" i="103"/>
  <c r="D11" i="103"/>
  <c r="D12" i="103"/>
  <c r="D13" i="103"/>
  <c r="D14" i="103"/>
  <c r="D15" i="103"/>
  <c r="D16" i="103"/>
  <c r="D17" i="103"/>
  <c r="F17" i="103"/>
  <c r="H7" i="103"/>
  <c r="H8" i="103"/>
  <c r="H9" i="103"/>
  <c r="H10" i="103"/>
  <c r="H11" i="103"/>
  <c r="H12" i="103"/>
  <c r="H13" i="103"/>
  <c r="H14" i="103"/>
  <c r="H15" i="103"/>
  <c r="H16" i="103"/>
  <c r="H17" i="103"/>
  <c r="H18" i="103"/>
  <c r="H19" i="103"/>
  <c r="F19" i="103"/>
  <c r="F20" i="103"/>
  <c r="E7" i="103"/>
  <c r="E8" i="103"/>
  <c r="E9" i="103"/>
  <c r="E10" i="103"/>
  <c r="E11" i="103"/>
  <c r="E12" i="103"/>
  <c r="E13" i="103"/>
  <c r="E14" i="103"/>
  <c r="E15" i="103"/>
  <c r="E16" i="103"/>
  <c r="E17" i="103"/>
  <c r="E18" i="103"/>
  <c r="E19" i="103"/>
  <c r="E20" i="103"/>
  <c r="E21" i="103"/>
  <c r="D19" i="103"/>
  <c r="D20" i="103"/>
  <c r="J20" i="103" s="1"/>
  <c r="D21" i="103"/>
  <c r="J21" i="103" s="1"/>
  <c r="D22" i="103"/>
  <c r="J22" i="103" s="1"/>
  <c r="E22" i="103"/>
  <c r="F22" i="103"/>
  <c r="E23" i="103"/>
  <c r="F23" i="103"/>
  <c r="H21" i="103"/>
  <c r="H22" i="103"/>
  <c r="H23" i="103"/>
  <c r="D24" i="103"/>
  <c r="J24" i="103" s="1"/>
  <c r="E24" i="103"/>
  <c r="D25" i="103"/>
  <c r="E25" i="103"/>
  <c r="G7" i="103"/>
  <c r="G8" i="103"/>
  <c r="G9" i="103"/>
  <c r="G10" i="103"/>
  <c r="G11" i="103"/>
  <c r="G12" i="103"/>
  <c r="G13" i="103"/>
  <c r="G14" i="103"/>
  <c r="G15" i="103"/>
  <c r="G16" i="103"/>
  <c r="G17" i="103"/>
  <c r="G18" i="103"/>
  <c r="G19" i="103"/>
  <c r="G20" i="103"/>
  <c r="G21" i="103"/>
  <c r="G22" i="103"/>
  <c r="G23" i="103"/>
  <c r="G24" i="103"/>
  <c r="G25" i="103"/>
  <c r="G26" i="103"/>
  <c r="G27" i="103"/>
  <c r="J27" i="103" s="1"/>
  <c r="H25" i="103"/>
  <c r="H26" i="103"/>
  <c r="H27" i="103"/>
  <c r="H28" i="103"/>
  <c r="H30" i="103"/>
  <c r="H31" i="103"/>
  <c r="G30" i="103"/>
  <c r="J30" i="103" s="1"/>
  <c r="G31" i="103"/>
  <c r="J31" i="103" s="1"/>
  <c r="G32" i="103"/>
  <c r="G33" i="103"/>
  <c r="G39" i="103"/>
  <c r="G40" i="103"/>
  <c r="I7" i="103"/>
  <c r="I8" i="103"/>
  <c r="I9" i="103"/>
  <c r="I10" i="103"/>
  <c r="I11" i="103"/>
  <c r="I12" i="103"/>
  <c r="I13" i="103"/>
  <c r="I14" i="103"/>
  <c r="I15" i="103"/>
  <c r="I16" i="103"/>
  <c r="I17" i="103"/>
  <c r="I18" i="103"/>
  <c r="I19" i="103"/>
  <c r="I20" i="103"/>
  <c r="I21" i="103"/>
  <c r="I22" i="103"/>
  <c r="I23" i="103"/>
  <c r="I24" i="103"/>
  <c r="I25" i="103"/>
  <c r="I26" i="103"/>
  <c r="I27" i="103"/>
  <c r="I28" i="103"/>
  <c r="I29" i="103"/>
  <c r="J29" i="103" s="1"/>
  <c r="I30" i="103"/>
  <c r="I31" i="103"/>
  <c r="I32" i="103"/>
  <c r="I33" i="103"/>
  <c r="I34" i="103"/>
  <c r="J34" i="103" s="1"/>
  <c r="I35" i="103"/>
  <c r="J35" i="103" s="1"/>
  <c r="I36" i="103"/>
  <c r="J36" i="103" s="1"/>
  <c r="I37" i="103"/>
  <c r="J37" i="103" s="1"/>
  <c r="I38" i="103"/>
  <c r="J38" i="103" s="1"/>
  <c r="I39" i="103"/>
  <c r="I40" i="103"/>
  <c r="I41" i="103"/>
  <c r="J41" i="103" s="1"/>
  <c r="I42" i="103"/>
  <c r="J42" i="103" s="1"/>
  <c r="G43" i="103"/>
  <c r="J43" i="103" s="1"/>
  <c r="G44" i="103"/>
  <c r="J44" i="103" s="1"/>
  <c r="G46" i="103"/>
  <c r="J46" i="103" s="1"/>
  <c r="G47" i="103"/>
  <c r="J47" i="103" s="1"/>
  <c r="H52" i="102"/>
  <c r="H51" i="102"/>
  <c r="H50" i="102"/>
  <c r="H47" i="102"/>
  <c r="H46" i="102"/>
  <c r="H45" i="102"/>
  <c r="H44" i="102"/>
  <c r="H43" i="102"/>
  <c r="H42" i="102"/>
  <c r="H41" i="102"/>
  <c r="H40" i="102"/>
  <c r="H39" i="102"/>
  <c r="H38" i="102"/>
  <c r="H37" i="102"/>
  <c r="H36" i="102"/>
  <c r="H35" i="102"/>
  <c r="H34" i="102"/>
  <c r="H33" i="102"/>
  <c r="H32" i="102"/>
  <c r="H31" i="102"/>
  <c r="H30" i="102"/>
  <c r="H29" i="102"/>
  <c r="H28" i="102"/>
  <c r="H27" i="102"/>
  <c r="H26" i="102"/>
  <c r="H25" i="102"/>
  <c r="H24" i="102"/>
  <c r="H23" i="102"/>
  <c r="H22" i="102"/>
  <c r="H21" i="102"/>
  <c r="H20" i="102"/>
  <c r="H19" i="102"/>
  <c r="H18" i="102"/>
  <c r="H17" i="102"/>
  <c r="H16" i="102"/>
  <c r="H15" i="102"/>
  <c r="H14" i="102"/>
  <c r="H13" i="102"/>
  <c r="H12" i="102"/>
  <c r="H11" i="102"/>
  <c r="H10" i="102"/>
  <c r="H9" i="102"/>
  <c r="H8" i="102"/>
  <c r="H7" i="102"/>
  <c r="H6" i="102"/>
  <c r="H5" i="102"/>
  <c r="G53" i="102"/>
  <c r="F53" i="102"/>
  <c r="E53" i="102"/>
  <c r="D53" i="102"/>
  <c r="D55" i="102" s="1"/>
  <c r="G48" i="102"/>
  <c r="F48" i="102"/>
  <c r="E48" i="102"/>
  <c r="D48" i="102"/>
  <c r="C53" i="102"/>
  <c r="H53" i="102" s="1"/>
  <c r="C48" i="102"/>
  <c r="H48" i="102" s="1"/>
  <c r="J26" i="103" l="1"/>
  <c r="H48" i="103"/>
  <c r="J48" i="104"/>
  <c r="I48" i="103"/>
  <c r="I57" i="103" s="1"/>
  <c r="J19" i="103"/>
  <c r="J17" i="103"/>
  <c r="J9" i="103"/>
  <c r="E48" i="103"/>
  <c r="E57" i="103" s="1"/>
  <c r="J40" i="103"/>
  <c r="J28" i="103"/>
  <c r="G48" i="103"/>
  <c r="G57" i="103" s="1"/>
  <c r="J16" i="103"/>
  <c r="F48" i="103"/>
  <c r="H55" i="102"/>
  <c r="D56" i="102" s="1"/>
  <c r="E55" i="102"/>
  <c r="E56" i="102" s="1"/>
  <c r="J39" i="103"/>
  <c r="J23" i="103"/>
  <c r="J15" i="103"/>
  <c r="J7" i="103"/>
  <c r="J12" i="103"/>
  <c r="F55" i="104"/>
  <c r="D55" i="104"/>
  <c r="C57" i="103"/>
  <c r="C55" i="102"/>
  <c r="J33" i="103"/>
  <c r="J25" i="103"/>
  <c r="J14" i="103"/>
  <c r="J11" i="103"/>
  <c r="J32" i="103"/>
  <c r="J18" i="103"/>
  <c r="J13" i="103"/>
  <c r="J10" i="103"/>
  <c r="H57" i="103"/>
  <c r="F57" i="103"/>
  <c r="J8" i="103"/>
  <c r="J55" i="103"/>
  <c r="D48" i="103"/>
  <c r="D57" i="103" s="1"/>
  <c r="J53" i="104"/>
  <c r="E58" i="106"/>
  <c r="F57" i="106"/>
  <c r="F58" i="106" s="1"/>
  <c r="D57" i="106"/>
  <c r="D58" i="106" s="1"/>
  <c r="I55" i="104"/>
  <c r="G55" i="104"/>
  <c r="E55" i="104"/>
  <c r="G55" i="102"/>
  <c r="F55" i="102"/>
  <c r="F56" i="102" s="1"/>
  <c r="H53" i="101"/>
  <c r="H52" i="101"/>
  <c r="G52" i="101"/>
  <c r="G53" i="101" s="1"/>
  <c r="F52" i="101"/>
  <c r="F53" i="101" s="1"/>
  <c r="H50" i="101"/>
  <c r="G50" i="101"/>
  <c r="F50" i="101"/>
  <c r="E50" i="101"/>
  <c r="D50" i="101"/>
  <c r="C50" i="101"/>
  <c r="H46" i="101"/>
  <c r="G46" i="101"/>
  <c r="F46" i="101"/>
  <c r="E46" i="101"/>
  <c r="E52" i="101" s="1"/>
  <c r="E53" i="101" s="1"/>
  <c r="D46" i="101"/>
  <c r="D52" i="101" s="1"/>
  <c r="D53" i="101" s="1"/>
  <c r="C46" i="101"/>
  <c r="C52" i="101" s="1"/>
  <c r="C53" i="101" s="1"/>
  <c r="F49" i="100"/>
  <c r="E49" i="100"/>
  <c r="F46" i="100"/>
  <c r="E46" i="100"/>
  <c r="F45" i="100"/>
  <c r="E45" i="100"/>
  <c r="F42" i="100"/>
  <c r="F41" i="100"/>
  <c r="E42" i="100"/>
  <c r="E41" i="100"/>
  <c r="F40" i="100"/>
  <c r="E40" i="100"/>
  <c r="F39" i="100"/>
  <c r="E39" i="100"/>
  <c r="F38" i="100"/>
  <c r="E38" i="100"/>
  <c r="F37" i="100"/>
  <c r="E37" i="100"/>
  <c r="F36" i="100"/>
  <c r="E36" i="100"/>
  <c r="F35" i="100"/>
  <c r="E35" i="100"/>
  <c r="F34" i="100"/>
  <c r="E34" i="100"/>
  <c r="F33" i="100"/>
  <c r="E33" i="100"/>
  <c r="F32" i="100"/>
  <c r="E32" i="100"/>
  <c r="F31" i="100"/>
  <c r="E31" i="100"/>
  <c r="F30" i="100"/>
  <c r="E30" i="100"/>
  <c r="F29" i="100"/>
  <c r="E29" i="100"/>
  <c r="F28" i="100"/>
  <c r="E28" i="100"/>
  <c r="F27" i="100"/>
  <c r="E27" i="100"/>
  <c r="F26" i="100"/>
  <c r="E26" i="100"/>
  <c r="F25" i="100"/>
  <c r="E25" i="100"/>
  <c r="F24" i="100"/>
  <c r="E24" i="100"/>
  <c r="F23" i="100"/>
  <c r="E23" i="100"/>
  <c r="F22" i="100"/>
  <c r="E22" i="100"/>
  <c r="F21" i="100"/>
  <c r="E21" i="100"/>
  <c r="F20" i="100"/>
  <c r="E20" i="100"/>
  <c r="F19" i="100"/>
  <c r="E19" i="100"/>
  <c r="F18" i="100"/>
  <c r="E18" i="100"/>
  <c r="F17" i="100"/>
  <c r="E17" i="100"/>
  <c r="F16" i="100"/>
  <c r="E16" i="100"/>
  <c r="F15" i="100"/>
  <c r="E15" i="100"/>
  <c r="F14" i="100"/>
  <c r="E14" i="100"/>
  <c r="F13" i="100"/>
  <c r="E13" i="100"/>
  <c r="F12" i="100"/>
  <c r="E12" i="100"/>
  <c r="F11" i="100"/>
  <c r="E11" i="100"/>
  <c r="F10" i="100"/>
  <c r="E10" i="100"/>
  <c r="F9" i="100"/>
  <c r="E9" i="100"/>
  <c r="F8" i="100"/>
  <c r="E8" i="100"/>
  <c r="F7" i="100"/>
  <c r="E7" i="100"/>
  <c r="F6" i="100"/>
  <c r="E6" i="100"/>
  <c r="F5" i="100"/>
  <c r="E5" i="100"/>
  <c r="F4" i="100"/>
  <c r="E4" i="100"/>
  <c r="D56" i="100"/>
  <c r="D47" i="100"/>
  <c r="F47" i="100" s="1"/>
  <c r="F56" i="99"/>
  <c r="F41" i="99"/>
  <c r="F42" i="99"/>
  <c r="E42" i="99"/>
  <c r="F40" i="99"/>
  <c r="F39" i="99"/>
  <c r="F38" i="99"/>
  <c r="F37" i="99"/>
  <c r="F36" i="99"/>
  <c r="F35" i="99"/>
  <c r="F34" i="99"/>
  <c r="F33" i="99"/>
  <c r="F32" i="99"/>
  <c r="F31" i="99"/>
  <c r="F30" i="99"/>
  <c r="F29" i="99"/>
  <c r="F28" i="99"/>
  <c r="F27" i="99"/>
  <c r="F26" i="99"/>
  <c r="F25" i="99"/>
  <c r="F24" i="99"/>
  <c r="F23" i="99"/>
  <c r="F22" i="99"/>
  <c r="F21" i="99"/>
  <c r="F20" i="99"/>
  <c r="F19" i="99"/>
  <c r="F18" i="99"/>
  <c r="F17" i="99"/>
  <c r="F16" i="99"/>
  <c r="F15" i="99"/>
  <c r="F14" i="99"/>
  <c r="F13" i="99"/>
  <c r="F12" i="99"/>
  <c r="F11" i="99"/>
  <c r="F10" i="99"/>
  <c r="F9" i="99"/>
  <c r="F8" i="99"/>
  <c r="F7" i="99"/>
  <c r="F6" i="99"/>
  <c r="F5" i="99"/>
  <c r="F4" i="99"/>
  <c r="E40" i="99"/>
  <c r="E39" i="99"/>
  <c r="E38" i="99"/>
  <c r="E37" i="99"/>
  <c r="E36" i="99"/>
  <c r="E35" i="99"/>
  <c r="E34" i="99"/>
  <c r="E33" i="99"/>
  <c r="E32" i="99"/>
  <c r="E31" i="99"/>
  <c r="E30" i="99"/>
  <c r="E29" i="99"/>
  <c r="E28" i="99"/>
  <c r="E27" i="99"/>
  <c r="E26" i="99"/>
  <c r="E25" i="99"/>
  <c r="E24" i="99"/>
  <c r="E23" i="99"/>
  <c r="E22" i="99"/>
  <c r="E21" i="99"/>
  <c r="E20" i="99"/>
  <c r="E19" i="99"/>
  <c r="E18" i="99"/>
  <c r="E17" i="99"/>
  <c r="E16" i="99"/>
  <c r="E15" i="99"/>
  <c r="E14" i="99"/>
  <c r="E13" i="99"/>
  <c r="E12" i="99"/>
  <c r="E11" i="99"/>
  <c r="E10" i="99"/>
  <c r="E9" i="99"/>
  <c r="E8" i="99"/>
  <c r="E7" i="99"/>
  <c r="E6" i="99"/>
  <c r="E5" i="99"/>
  <c r="E4" i="99"/>
  <c r="D45" i="99"/>
  <c r="E45" i="99" s="1"/>
  <c r="D56" i="99"/>
  <c r="E56" i="99" s="1"/>
  <c r="C13" i="98"/>
  <c r="C25" i="98" s="1"/>
  <c r="I23" i="98"/>
  <c r="I22" i="98"/>
  <c r="I21" i="98"/>
  <c r="I20" i="98"/>
  <c r="I17" i="98"/>
  <c r="I16" i="98"/>
  <c r="E25" i="98"/>
  <c r="D25" i="98"/>
  <c r="H13" i="98"/>
  <c r="I10" i="98" s="1"/>
  <c r="G13" i="98"/>
  <c r="G25" i="98" s="1"/>
  <c r="F13" i="98"/>
  <c r="F25" i="98" s="1"/>
  <c r="E13" i="98"/>
  <c r="D13" i="98"/>
  <c r="I24" i="97"/>
  <c r="I23" i="97"/>
  <c r="I22" i="97"/>
  <c r="I21" i="97"/>
  <c r="I17" i="97"/>
  <c r="I18" i="97"/>
  <c r="I7" i="97"/>
  <c r="I11" i="97"/>
  <c r="G26" i="97"/>
  <c r="F26" i="97"/>
  <c r="E26" i="97"/>
  <c r="H14" i="97"/>
  <c r="I14" i="97" s="1"/>
  <c r="G14" i="97"/>
  <c r="F14" i="97"/>
  <c r="E14" i="97"/>
  <c r="D14" i="97"/>
  <c r="D26" i="97" s="1"/>
  <c r="C14" i="97"/>
  <c r="C26" i="97" s="1"/>
  <c r="C39" i="96"/>
  <c r="L39" i="96"/>
  <c r="K39" i="96"/>
  <c r="J39" i="96"/>
  <c r="I39" i="96"/>
  <c r="H39" i="96"/>
  <c r="G39" i="96"/>
  <c r="F39" i="96"/>
  <c r="E39" i="96"/>
  <c r="D39" i="96"/>
  <c r="L24" i="96"/>
  <c r="K24" i="96"/>
  <c r="J24" i="96"/>
  <c r="I24" i="96"/>
  <c r="H24" i="96"/>
  <c r="G24" i="96"/>
  <c r="F24" i="96"/>
  <c r="E24" i="96"/>
  <c r="D24" i="96"/>
  <c r="C24" i="96"/>
  <c r="M41" i="96"/>
  <c r="M39" i="96" s="1"/>
  <c r="L41" i="96"/>
  <c r="K41" i="96"/>
  <c r="J41" i="96"/>
  <c r="I41" i="96"/>
  <c r="H41" i="96"/>
  <c r="G41" i="96"/>
  <c r="F41" i="96"/>
  <c r="E41" i="96"/>
  <c r="D41" i="96"/>
  <c r="C41" i="96"/>
  <c r="F34" i="95"/>
  <c r="E34" i="95"/>
  <c r="D34" i="95"/>
  <c r="C34" i="95"/>
  <c r="G19" i="95"/>
  <c r="F19" i="95"/>
  <c r="E19" i="95"/>
  <c r="D19" i="95"/>
  <c r="C19" i="95"/>
  <c r="G36" i="95"/>
  <c r="G34" i="95" s="1"/>
  <c r="F36" i="95"/>
  <c r="E36" i="95"/>
  <c r="D36" i="95"/>
  <c r="C36" i="95"/>
  <c r="L39" i="94"/>
  <c r="K39" i="94"/>
  <c r="J39" i="94"/>
  <c r="I39" i="94"/>
  <c r="H39" i="94"/>
  <c r="G39" i="94"/>
  <c r="F39" i="94"/>
  <c r="E39" i="94"/>
  <c r="D39" i="94"/>
  <c r="C39" i="94"/>
  <c r="L24" i="94"/>
  <c r="K24" i="94"/>
  <c r="J24" i="94"/>
  <c r="I24" i="94"/>
  <c r="H24" i="94"/>
  <c r="G24" i="94"/>
  <c r="F24" i="94"/>
  <c r="E24" i="94"/>
  <c r="D24" i="94"/>
  <c r="C24" i="94"/>
  <c r="M41" i="94"/>
  <c r="M39" i="94" s="1"/>
  <c r="L41" i="94"/>
  <c r="K41" i="94"/>
  <c r="J41" i="94"/>
  <c r="I41" i="94"/>
  <c r="H41" i="94"/>
  <c r="G41" i="94"/>
  <c r="F41" i="94"/>
  <c r="E41" i="94"/>
  <c r="D41" i="94"/>
  <c r="C41" i="94"/>
  <c r="F36" i="93"/>
  <c r="E36" i="93"/>
  <c r="D36" i="93"/>
  <c r="C36" i="93"/>
  <c r="G21" i="93"/>
  <c r="F21" i="93"/>
  <c r="E21" i="93"/>
  <c r="D21" i="93"/>
  <c r="C21" i="93"/>
  <c r="G38" i="93"/>
  <c r="G36" i="93" s="1"/>
  <c r="F38" i="93"/>
  <c r="E38" i="93"/>
  <c r="D38" i="93"/>
  <c r="C38" i="93"/>
  <c r="L54" i="92"/>
  <c r="K54" i="92"/>
  <c r="J54" i="92"/>
  <c r="I54" i="92"/>
  <c r="H54" i="92"/>
  <c r="G54" i="92"/>
  <c r="F54" i="92"/>
  <c r="E54" i="92"/>
  <c r="D54" i="92"/>
  <c r="C54" i="92"/>
  <c r="L39" i="92"/>
  <c r="K39" i="92"/>
  <c r="J39" i="92"/>
  <c r="I39" i="92"/>
  <c r="H39" i="92"/>
  <c r="G39" i="92"/>
  <c r="F39" i="92"/>
  <c r="E39" i="92"/>
  <c r="D39" i="92"/>
  <c r="C39" i="92"/>
  <c r="M24" i="92"/>
  <c r="L24" i="92"/>
  <c r="K24" i="92"/>
  <c r="J24" i="92"/>
  <c r="I24" i="92"/>
  <c r="H24" i="92"/>
  <c r="G24" i="92"/>
  <c r="F24" i="92"/>
  <c r="E24" i="92"/>
  <c r="D24" i="92"/>
  <c r="C24" i="92"/>
  <c r="M56" i="92"/>
  <c r="M54" i="92" s="1"/>
  <c r="L56" i="92"/>
  <c r="K56" i="92"/>
  <c r="J56" i="92"/>
  <c r="I56" i="92"/>
  <c r="H56" i="92"/>
  <c r="G56" i="92"/>
  <c r="F56" i="92"/>
  <c r="E56" i="92"/>
  <c r="D56" i="92"/>
  <c r="C56" i="92"/>
  <c r="F50" i="91"/>
  <c r="E50" i="91"/>
  <c r="D50" i="91"/>
  <c r="C50" i="91"/>
  <c r="F35" i="91"/>
  <c r="E35" i="91"/>
  <c r="D35" i="91"/>
  <c r="C35" i="91"/>
  <c r="G52" i="91"/>
  <c r="G50" i="91" s="1"/>
  <c r="F52" i="91"/>
  <c r="E52" i="91"/>
  <c r="D52" i="91"/>
  <c r="C52" i="91"/>
  <c r="F20" i="91"/>
  <c r="E20" i="91"/>
  <c r="D20" i="91"/>
  <c r="C20" i="91"/>
  <c r="D27" i="91"/>
  <c r="E27" i="91"/>
  <c r="C27" i="91"/>
  <c r="C28" i="91"/>
  <c r="C29" i="91"/>
  <c r="F29" i="91"/>
  <c r="M39" i="90"/>
  <c r="L39" i="90"/>
  <c r="K39" i="90"/>
  <c r="J39" i="90"/>
  <c r="I39" i="90"/>
  <c r="H39" i="90"/>
  <c r="G39" i="90"/>
  <c r="F39" i="90"/>
  <c r="E39" i="90"/>
  <c r="D39" i="90"/>
  <c r="C39" i="90"/>
  <c r="L24" i="90"/>
  <c r="K24" i="90"/>
  <c r="J24" i="90"/>
  <c r="I24" i="90"/>
  <c r="H24" i="90"/>
  <c r="G24" i="90"/>
  <c r="F24" i="90"/>
  <c r="E24" i="90"/>
  <c r="D24" i="90"/>
  <c r="C24" i="90"/>
  <c r="M41" i="90"/>
  <c r="M24" i="90" s="1"/>
  <c r="L41" i="90"/>
  <c r="K41" i="90"/>
  <c r="J41" i="90"/>
  <c r="I41" i="90"/>
  <c r="H41" i="90"/>
  <c r="G41" i="90"/>
  <c r="F41" i="90"/>
  <c r="E41" i="90"/>
  <c r="D41" i="90"/>
  <c r="C41" i="90"/>
  <c r="G37" i="89"/>
  <c r="G20" i="89" s="1"/>
  <c r="C37" i="89"/>
  <c r="F35" i="89"/>
  <c r="E35" i="89"/>
  <c r="D35" i="89"/>
  <c r="C35" i="89"/>
  <c r="F20" i="89"/>
  <c r="E20" i="89"/>
  <c r="D20" i="89"/>
  <c r="C20" i="89"/>
  <c r="F37" i="89"/>
  <c r="E37" i="89"/>
  <c r="D37" i="89"/>
  <c r="L23" i="88"/>
  <c r="K23" i="88"/>
  <c r="J23" i="88"/>
  <c r="I23" i="88"/>
  <c r="H23" i="88"/>
  <c r="G23" i="88"/>
  <c r="F23" i="88"/>
  <c r="E23" i="88"/>
  <c r="D23" i="88"/>
  <c r="C23" i="88"/>
  <c r="L38" i="88"/>
  <c r="K38" i="88"/>
  <c r="J38" i="88"/>
  <c r="I38" i="88"/>
  <c r="H38" i="88"/>
  <c r="G38" i="88"/>
  <c r="F38" i="88"/>
  <c r="E38" i="88"/>
  <c r="D38" i="88"/>
  <c r="C38" i="88"/>
  <c r="L53" i="88"/>
  <c r="K53" i="88"/>
  <c r="J53" i="88"/>
  <c r="I53" i="88"/>
  <c r="H53" i="88"/>
  <c r="G53" i="88"/>
  <c r="F53" i="88"/>
  <c r="E53" i="88"/>
  <c r="D53" i="88"/>
  <c r="C53" i="88"/>
  <c r="M55" i="88"/>
  <c r="M23" i="88" s="1"/>
  <c r="L55" i="88"/>
  <c r="K55" i="88"/>
  <c r="J55" i="88"/>
  <c r="I55" i="88"/>
  <c r="H55" i="88"/>
  <c r="G55" i="88"/>
  <c r="F55" i="88"/>
  <c r="E55" i="88"/>
  <c r="D55" i="88"/>
  <c r="C55" i="88"/>
  <c r="G52" i="87"/>
  <c r="F52" i="87"/>
  <c r="E52" i="87"/>
  <c r="D52" i="87"/>
  <c r="C52" i="87"/>
  <c r="G50" i="87"/>
  <c r="F50" i="87"/>
  <c r="E50" i="87"/>
  <c r="D50" i="87"/>
  <c r="C50" i="87"/>
  <c r="G35" i="87"/>
  <c r="F35" i="87"/>
  <c r="E35" i="87"/>
  <c r="D35" i="87"/>
  <c r="C35" i="87"/>
  <c r="G20" i="87"/>
  <c r="F20" i="87"/>
  <c r="E20" i="87"/>
  <c r="D20" i="87"/>
  <c r="C20" i="87"/>
  <c r="F35" i="86"/>
  <c r="E35" i="86"/>
  <c r="G33" i="86"/>
  <c r="F33" i="86"/>
  <c r="E33" i="86"/>
  <c r="D33" i="86"/>
  <c r="D35" i="86" s="1"/>
  <c r="C33" i="86"/>
  <c r="C35" i="86" s="1"/>
  <c r="F34" i="85"/>
  <c r="G32" i="85"/>
  <c r="F32" i="85"/>
  <c r="E32" i="85"/>
  <c r="E34" i="85" s="1"/>
  <c r="D32" i="85"/>
  <c r="D34" i="85" s="1"/>
  <c r="C32" i="85"/>
  <c r="C34" i="85" s="1"/>
  <c r="J32" i="84"/>
  <c r="I32" i="84"/>
  <c r="I34" i="84" s="1"/>
  <c r="H32" i="84"/>
  <c r="H34" i="84" s="1"/>
  <c r="G32" i="84"/>
  <c r="G34" i="84" s="1"/>
  <c r="F32" i="84"/>
  <c r="F34" i="84" s="1"/>
  <c r="E32" i="84"/>
  <c r="E34" i="84" s="1"/>
  <c r="D32" i="84"/>
  <c r="D34" i="84" s="1"/>
  <c r="C32" i="84"/>
  <c r="C34" i="84" s="1"/>
  <c r="J32" i="83"/>
  <c r="H34" i="83" s="1"/>
  <c r="I32" i="83"/>
  <c r="I34" i="83" s="1"/>
  <c r="H32" i="83"/>
  <c r="G32" i="83"/>
  <c r="F32" i="83"/>
  <c r="F34" i="83" s="1"/>
  <c r="E32" i="83"/>
  <c r="E34" i="83" s="1"/>
  <c r="D32" i="83"/>
  <c r="D34" i="83" s="1"/>
  <c r="C32" i="83"/>
  <c r="C34" i="83" s="1"/>
  <c r="G39" i="82"/>
  <c r="F39" i="82"/>
  <c r="M37" i="82"/>
  <c r="M39" i="82" s="1"/>
  <c r="L37" i="82"/>
  <c r="L39" i="82" s="1"/>
  <c r="K37" i="82"/>
  <c r="K39" i="82" s="1"/>
  <c r="J37" i="82"/>
  <c r="J39" i="82" s="1"/>
  <c r="I37" i="82"/>
  <c r="I39" i="82" s="1"/>
  <c r="H37" i="82"/>
  <c r="H39" i="82" s="1"/>
  <c r="G37" i="82"/>
  <c r="F37" i="82"/>
  <c r="E37" i="82"/>
  <c r="E39" i="82" s="1"/>
  <c r="D37" i="82"/>
  <c r="D39" i="82" s="1"/>
  <c r="C37" i="82"/>
  <c r="C39" i="82" s="1"/>
  <c r="F27" i="97" l="1"/>
  <c r="C27" i="97"/>
  <c r="G27" i="97"/>
  <c r="G35" i="89"/>
  <c r="G35" i="91"/>
  <c r="M39" i="92"/>
  <c r="H25" i="98"/>
  <c r="G26" i="98" s="1"/>
  <c r="D57" i="100"/>
  <c r="E57" i="100" s="1"/>
  <c r="G56" i="102"/>
  <c r="I11" i="98"/>
  <c r="M53" i="88"/>
  <c r="I8" i="97"/>
  <c r="I12" i="97"/>
  <c r="I8" i="98"/>
  <c r="I12" i="98"/>
  <c r="H26" i="97"/>
  <c r="J48" i="103"/>
  <c r="J57" i="103" s="1"/>
  <c r="M38" i="88"/>
  <c r="G20" i="91"/>
  <c r="M24" i="94"/>
  <c r="M24" i="96"/>
  <c r="C56" i="102"/>
  <c r="J55" i="104"/>
  <c r="D56" i="104" s="1"/>
  <c r="I9" i="97"/>
  <c r="I13" i="97"/>
  <c r="I9" i="98"/>
  <c r="I13" i="98"/>
  <c r="D57" i="99"/>
  <c r="E47" i="100"/>
  <c r="H56" i="102"/>
  <c r="J13" i="98"/>
  <c r="F45" i="99"/>
  <c r="I7" i="98"/>
  <c r="I10" i="97"/>
  <c r="I6" i="98"/>
  <c r="E56" i="100"/>
  <c r="F56" i="100"/>
  <c r="G58" i="106"/>
  <c r="C58" i="106"/>
  <c r="G34" i="83"/>
  <c r="G32" i="81"/>
  <c r="G34" i="81" s="1"/>
  <c r="F32" i="81"/>
  <c r="F34" i="81" s="1"/>
  <c r="E32" i="81"/>
  <c r="E34" i="81" s="1"/>
  <c r="D32" i="81"/>
  <c r="C32" i="81"/>
  <c r="G36" i="80"/>
  <c r="F36" i="80"/>
  <c r="F38" i="80" s="1"/>
  <c r="E36" i="80"/>
  <c r="E38" i="80" s="1"/>
  <c r="D36" i="80"/>
  <c r="D38" i="80" s="1"/>
  <c r="C36" i="80"/>
  <c r="C38" i="80" s="1"/>
  <c r="D36" i="79"/>
  <c r="E34" i="79"/>
  <c r="E36" i="79" s="1"/>
  <c r="D34" i="79"/>
  <c r="C34" i="79"/>
  <c r="C36" i="79" s="1"/>
  <c r="G22" i="78"/>
  <c r="F22" i="78"/>
  <c r="E22" i="78"/>
  <c r="D22" i="78"/>
  <c r="C22" i="78"/>
  <c r="G21" i="78"/>
  <c r="F21" i="78"/>
  <c r="E21" i="78"/>
  <c r="D21" i="78"/>
  <c r="C21" i="78"/>
  <c r="G20" i="78"/>
  <c r="F20" i="78"/>
  <c r="E20" i="78"/>
  <c r="D20" i="78"/>
  <c r="C20" i="78"/>
  <c r="G19" i="78"/>
  <c r="F19" i="78"/>
  <c r="E19" i="78"/>
  <c r="D19" i="78"/>
  <c r="C19" i="78"/>
  <c r="G18" i="78"/>
  <c r="F18" i="78"/>
  <c r="E18" i="78"/>
  <c r="D18" i="78"/>
  <c r="C18" i="78"/>
  <c r="G22" i="77"/>
  <c r="F22" i="77"/>
  <c r="E22" i="77"/>
  <c r="D22" i="77"/>
  <c r="C22" i="77"/>
  <c r="G21" i="77"/>
  <c r="F21" i="77"/>
  <c r="E21" i="77"/>
  <c r="D21" i="77"/>
  <c r="C21" i="77"/>
  <c r="G20" i="77"/>
  <c r="F20" i="77"/>
  <c r="E20" i="77"/>
  <c r="D20" i="77"/>
  <c r="C20" i="77"/>
  <c r="G19" i="77"/>
  <c r="F19" i="77"/>
  <c r="E19" i="77"/>
  <c r="D19" i="77"/>
  <c r="C19" i="77"/>
  <c r="G18" i="77"/>
  <c r="F18" i="77"/>
  <c r="E18" i="77"/>
  <c r="D18" i="77"/>
  <c r="C18" i="77"/>
  <c r="G28" i="76"/>
  <c r="F28" i="76"/>
  <c r="E28" i="76"/>
  <c r="D28" i="76"/>
  <c r="C28" i="76"/>
  <c r="G27" i="76"/>
  <c r="F27" i="76"/>
  <c r="E27" i="76"/>
  <c r="D27" i="76"/>
  <c r="C27" i="76"/>
  <c r="G26" i="76"/>
  <c r="F26" i="76"/>
  <c r="E26" i="76"/>
  <c r="D26" i="76"/>
  <c r="C26" i="76"/>
  <c r="G25" i="76"/>
  <c r="F25" i="76"/>
  <c r="E25" i="76"/>
  <c r="D25" i="76"/>
  <c r="C25" i="76"/>
  <c r="G24" i="76"/>
  <c r="F24" i="76"/>
  <c r="E24" i="76"/>
  <c r="D24" i="76"/>
  <c r="C24" i="76"/>
  <c r="G22" i="75"/>
  <c r="F22" i="75"/>
  <c r="E22" i="75"/>
  <c r="D22" i="75"/>
  <c r="C22" i="75"/>
  <c r="G21" i="75"/>
  <c r="F21" i="75"/>
  <c r="E21" i="75"/>
  <c r="D21" i="75"/>
  <c r="C21" i="75"/>
  <c r="G20" i="75"/>
  <c r="F20" i="75"/>
  <c r="E20" i="75"/>
  <c r="D20" i="75"/>
  <c r="C20" i="75"/>
  <c r="G19" i="75"/>
  <c r="F19" i="75"/>
  <c r="E19" i="75"/>
  <c r="D19" i="75"/>
  <c r="C19" i="75"/>
  <c r="G18" i="75"/>
  <c r="F18" i="75"/>
  <c r="E18" i="75"/>
  <c r="D18" i="75"/>
  <c r="C18" i="75"/>
  <c r="G28" i="74"/>
  <c r="F28" i="74"/>
  <c r="E28" i="74"/>
  <c r="D28" i="74"/>
  <c r="C28" i="74"/>
  <c r="G27" i="74"/>
  <c r="F27" i="74"/>
  <c r="E27" i="74"/>
  <c r="D27" i="74"/>
  <c r="C27" i="74"/>
  <c r="G26" i="74"/>
  <c r="F26" i="74"/>
  <c r="E26" i="74"/>
  <c r="D26" i="74"/>
  <c r="C26" i="74"/>
  <c r="G25" i="74"/>
  <c r="F25" i="74"/>
  <c r="E25" i="74"/>
  <c r="D25" i="74"/>
  <c r="C25" i="74"/>
  <c r="G24" i="74"/>
  <c r="F24" i="74"/>
  <c r="E24" i="74"/>
  <c r="D24" i="74"/>
  <c r="C24" i="74"/>
  <c r="G22" i="73"/>
  <c r="F22" i="73"/>
  <c r="E22" i="73"/>
  <c r="D22" i="73"/>
  <c r="C22" i="73"/>
  <c r="G21" i="73"/>
  <c r="F21" i="73"/>
  <c r="E21" i="73"/>
  <c r="D21" i="73"/>
  <c r="C21" i="73"/>
  <c r="G20" i="73"/>
  <c r="F20" i="73"/>
  <c r="E20" i="73"/>
  <c r="D20" i="73"/>
  <c r="C20" i="73"/>
  <c r="G19" i="73"/>
  <c r="F19" i="73"/>
  <c r="E19" i="73"/>
  <c r="D19" i="73"/>
  <c r="C19" i="73"/>
  <c r="G18" i="73"/>
  <c r="F18" i="73"/>
  <c r="E18" i="73"/>
  <c r="D18" i="73"/>
  <c r="C18" i="73"/>
  <c r="G22" i="72"/>
  <c r="F22" i="72"/>
  <c r="E22" i="72"/>
  <c r="D22" i="72"/>
  <c r="C22" i="72"/>
  <c r="G21" i="72"/>
  <c r="F21" i="72"/>
  <c r="E21" i="72"/>
  <c r="D21" i="72"/>
  <c r="C21" i="72"/>
  <c r="G20" i="72"/>
  <c r="F20" i="72"/>
  <c r="E20" i="72"/>
  <c r="D20" i="72"/>
  <c r="C20" i="72"/>
  <c r="G19" i="72"/>
  <c r="F19" i="72"/>
  <c r="E19" i="72"/>
  <c r="D19" i="72"/>
  <c r="C19" i="72"/>
  <c r="G18" i="72"/>
  <c r="F18" i="72"/>
  <c r="E18" i="72"/>
  <c r="D18" i="72"/>
  <c r="C18" i="72"/>
  <c r="G28" i="71"/>
  <c r="F28" i="71"/>
  <c r="E28" i="71"/>
  <c r="D28" i="71"/>
  <c r="C28" i="71"/>
  <c r="G27" i="71"/>
  <c r="F27" i="71"/>
  <c r="E27" i="71"/>
  <c r="D27" i="71"/>
  <c r="C27" i="71"/>
  <c r="G26" i="71"/>
  <c r="F26" i="71"/>
  <c r="E26" i="71"/>
  <c r="D26" i="71"/>
  <c r="C26" i="71"/>
  <c r="G25" i="71"/>
  <c r="F25" i="71"/>
  <c r="E25" i="71"/>
  <c r="D25" i="71"/>
  <c r="C25" i="71"/>
  <c r="G24" i="71"/>
  <c r="F24" i="71"/>
  <c r="E24" i="71"/>
  <c r="D24" i="71"/>
  <c r="C24" i="71"/>
  <c r="G22" i="70"/>
  <c r="F22" i="70"/>
  <c r="E22" i="70"/>
  <c r="D22" i="70"/>
  <c r="C22" i="70"/>
  <c r="G21" i="70"/>
  <c r="F21" i="70"/>
  <c r="E21" i="70"/>
  <c r="D21" i="70"/>
  <c r="C21" i="70"/>
  <c r="G20" i="70"/>
  <c r="F20" i="70"/>
  <c r="E20" i="70"/>
  <c r="D20" i="70"/>
  <c r="C20" i="70"/>
  <c r="G19" i="70"/>
  <c r="F19" i="70"/>
  <c r="E19" i="70"/>
  <c r="D19" i="70"/>
  <c r="C19" i="70"/>
  <c r="G18" i="70"/>
  <c r="F18" i="70"/>
  <c r="E18" i="70"/>
  <c r="D18" i="70"/>
  <c r="C18" i="70"/>
  <c r="G28" i="69"/>
  <c r="F28" i="69"/>
  <c r="E28" i="69"/>
  <c r="D28" i="69"/>
  <c r="C28" i="69"/>
  <c r="G27" i="69"/>
  <c r="F27" i="69"/>
  <c r="E27" i="69"/>
  <c r="D27" i="69"/>
  <c r="C27" i="69"/>
  <c r="G26" i="69"/>
  <c r="F26" i="69"/>
  <c r="E26" i="69"/>
  <c r="D26" i="69"/>
  <c r="C26" i="69"/>
  <c r="G25" i="69"/>
  <c r="F25" i="69"/>
  <c r="E25" i="69"/>
  <c r="D25" i="69"/>
  <c r="C25" i="69"/>
  <c r="G24" i="69"/>
  <c r="F24" i="69"/>
  <c r="E24" i="69"/>
  <c r="D24" i="69"/>
  <c r="C24" i="69"/>
  <c r="G22" i="68"/>
  <c r="F22" i="68"/>
  <c r="E22" i="68"/>
  <c r="D22" i="68"/>
  <c r="C22" i="68"/>
  <c r="G21" i="68"/>
  <c r="F21" i="68"/>
  <c r="E21" i="68"/>
  <c r="D21" i="68"/>
  <c r="C21" i="68"/>
  <c r="G20" i="68"/>
  <c r="F20" i="68"/>
  <c r="E20" i="68"/>
  <c r="D20" i="68"/>
  <c r="C20" i="68"/>
  <c r="G19" i="68"/>
  <c r="F19" i="68"/>
  <c r="E19" i="68"/>
  <c r="D19" i="68"/>
  <c r="C19" i="68"/>
  <c r="G18" i="68"/>
  <c r="F18" i="68"/>
  <c r="E18" i="68"/>
  <c r="D18" i="68"/>
  <c r="C18" i="68"/>
  <c r="G22" i="67"/>
  <c r="F22" i="67"/>
  <c r="E22" i="67"/>
  <c r="D22" i="67"/>
  <c r="C22" i="67"/>
  <c r="G21" i="67"/>
  <c r="F21" i="67"/>
  <c r="E21" i="67"/>
  <c r="D21" i="67"/>
  <c r="C21" i="67"/>
  <c r="G20" i="67"/>
  <c r="F20" i="67"/>
  <c r="E20" i="67"/>
  <c r="D20" i="67"/>
  <c r="C20" i="67"/>
  <c r="G19" i="67"/>
  <c r="F19" i="67"/>
  <c r="E19" i="67"/>
  <c r="D19" i="67"/>
  <c r="C19" i="67"/>
  <c r="G18" i="67"/>
  <c r="F18" i="67"/>
  <c r="E18" i="67"/>
  <c r="D18" i="67"/>
  <c r="C18" i="67"/>
  <c r="G28" i="66"/>
  <c r="F28" i="66"/>
  <c r="E28" i="66"/>
  <c r="D28" i="66"/>
  <c r="C28" i="66"/>
  <c r="G27" i="66"/>
  <c r="F27" i="66"/>
  <c r="E27" i="66"/>
  <c r="D27" i="66"/>
  <c r="C27" i="66"/>
  <c r="G26" i="66"/>
  <c r="F26" i="66"/>
  <c r="E26" i="66"/>
  <c r="D26" i="66"/>
  <c r="C26" i="66"/>
  <c r="G25" i="66"/>
  <c r="F25" i="66"/>
  <c r="E25" i="66"/>
  <c r="D25" i="66"/>
  <c r="C25" i="66"/>
  <c r="G24" i="66"/>
  <c r="F24" i="66"/>
  <c r="E24" i="66"/>
  <c r="D24" i="66"/>
  <c r="C24" i="66"/>
  <c r="G22" i="65"/>
  <c r="F22" i="65"/>
  <c r="E22" i="65"/>
  <c r="D22" i="65"/>
  <c r="C22" i="65"/>
  <c r="G21" i="65"/>
  <c r="F21" i="65"/>
  <c r="E21" i="65"/>
  <c r="D21" i="65"/>
  <c r="C21" i="65"/>
  <c r="G20" i="65"/>
  <c r="F20" i="65"/>
  <c r="E20" i="65"/>
  <c r="D20" i="65"/>
  <c r="C20" i="65"/>
  <c r="G19" i="65"/>
  <c r="F19" i="65"/>
  <c r="E19" i="65"/>
  <c r="D19" i="65"/>
  <c r="C19" i="65"/>
  <c r="G18" i="65"/>
  <c r="F18" i="65"/>
  <c r="E18" i="65"/>
  <c r="D18" i="65"/>
  <c r="C18" i="65"/>
  <c r="G28" i="64"/>
  <c r="F28" i="64"/>
  <c r="E28" i="64"/>
  <c r="D28" i="64"/>
  <c r="C28" i="64"/>
  <c r="G27" i="64"/>
  <c r="F27" i="64"/>
  <c r="E27" i="64"/>
  <c r="D27" i="64"/>
  <c r="C27" i="64"/>
  <c r="G26" i="64"/>
  <c r="F26" i="64"/>
  <c r="E26" i="64"/>
  <c r="D26" i="64"/>
  <c r="C26" i="64"/>
  <c r="G25" i="64"/>
  <c r="F25" i="64"/>
  <c r="E25" i="64"/>
  <c r="D25" i="64"/>
  <c r="C25" i="64"/>
  <c r="G24" i="64"/>
  <c r="F24" i="64"/>
  <c r="E24" i="64"/>
  <c r="D24" i="64"/>
  <c r="C24" i="64"/>
  <c r="G22" i="63"/>
  <c r="F22" i="63"/>
  <c r="E22" i="63"/>
  <c r="D22" i="63"/>
  <c r="C22" i="63"/>
  <c r="G21" i="63"/>
  <c r="F21" i="63"/>
  <c r="E21" i="63"/>
  <c r="D21" i="63"/>
  <c r="C21" i="63"/>
  <c r="G20" i="63"/>
  <c r="F20" i="63"/>
  <c r="E20" i="63"/>
  <c r="D20" i="63"/>
  <c r="C20" i="63"/>
  <c r="G19" i="63"/>
  <c r="F19" i="63"/>
  <c r="E19" i="63"/>
  <c r="D19" i="63"/>
  <c r="C19" i="63"/>
  <c r="G18" i="63"/>
  <c r="F18" i="63"/>
  <c r="E18" i="63"/>
  <c r="D18" i="63"/>
  <c r="C18" i="63"/>
  <c r="G22" i="62"/>
  <c r="F22" i="62"/>
  <c r="E22" i="62"/>
  <c r="D22" i="62"/>
  <c r="C22" i="62"/>
  <c r="G21" i="62"/>
  <c r="F21" i="62"/>
  <c r="E21" i="62"/>
  <c r="D21" i="62"/>
  <c r="C21" i="62"/>
  <c r="G20" i="62"/>
  <c r="F20" i="62"/>
  <c r="E20" i="62"/>
  <c r="D20" i="62"/>
  <c r="C20" i="62"/>
  <c r="G19" i="62"/>
  <c r="F19" i="62"/>
  <c r="E19" i="62"/>
  <c r="D19" i="62"/>
  <c r="C19" i="62"/>
  <c r="G18" i="62"/>
  <c r="F18" i="62"/>
  <c r="E18" i="62"/>
  <c r="D18" i="62"/>
  <c r="C18" i="62"/>
  <c r="G28" i="61"/>
  <c r="F28" i="61"/>
  <c r="E28" i="61"/>
  <c r="D28" i="61"/>
  <c r="C28" i="61"/>
  <c r="G27" i="61"/>
  <c r="F27" i="61"/>
  <c r="E27" i="61"/>
  <c r="D27" i="61"/>
  <c r="C27" i="61"/>
  <c r="G26" i="61"/>
  <c r="F26" i="61"/>
  <c r="E26" i="61"/>
  <c r="D26" i="61"/>
  <c r="C26" i="61"/>
  <c r="G25" i="61"/>
  <c r="F25" i="61"/>
  <c r="E25" i="61"/>
  <c r="D25" i="61"/>
  <c r="C25" i="61"/>
  <c r="G24" i="61"/>
  <c r="F24" i="61"/>
  <c r="E24" i="61"/>
  <c r="D24" i="61"/>
  <c r="C24" i="61"/>
  <c r="G22" i="60"/>
  <c r="F22" i="60"/>
  <c r="E22" i="60"/>
  <c r="D22" i="60"/>
  <c r="C22" i="60"/>
  <c r="G21" i="60"/>
  <c r="F21" i="60"/>
  <c r="E21" i="60"/>
  <c r="D21" i="60"/>
  <c r="C21" i="60"/>
  <c r="G20" i="60"/>
  <c r="F20" i="60"/>
  <c r="E20" i="60"/>
  <c r="D20" i="60"/>
  <c r="C20" i="60"/>
  <c r="G19" i="60"/>
  <c r="F19" i="60"/>
  <c r="E19" i="60"/>
  <c r="D19" i="60"/>
  <c r="C19" i="60"/>
  <c r="G18" i="60"/>
  <c r="F18" i="60"/>
  <c r="E18" i="60"/>
  <c r="D18" i="60"/>
  <c r="C18" i="60"/>
  <c r="G28" i="59"/>
  <c r="G24" i="59"/>
  <c r="F28" i="59"/>
  <c r="E28" i="59"/>
  <c r="D28" i="59"/>
  <c r="C28" i="59"/>
  <c r="G27" i="59"/>
  <c r="F27" i="59"/>
  <c r="E27" i="59"/>
  <c r="D27" i="59"/>
  <c r="C27" i="59"/>
  <c r="G26" i="59"/>
  <c r="F26" i="59"/>
  <c r="E26" i="59"/>
  <c r="D26" i="59"/>
  <c r="C26" i="59"/>
  <c r="G25" i="59"/>
  <c r="F25" i="59"/>
  <c r="E25" i="59"/>
  <c r="D25" i="59"/>
  <c r="C25" i="59"/>
  <c r="F24" i="59"/>
  <c r="E24" i="59"/>
  <c r="D24" i="59"/>
  <c r="C24" i="59"/>
  <c r="G22" i="58"/>
  <c r="F22" i="58"/>
  <c r="E22" i="58"/>
  <c r="D22" i="58"/>
  <c r="C22" i="58"/>
  <c r="G21" i="58"/>
  <c r="F21" i="58"/>
  <c r="E21" i="58"/>
  <c r="D21" i="58"/>
  <c r="C21" i="58"/>
  <c r="G20" i="58"/>
  <c r="F20" i="58"/>
  <c r="E20" i="58"/>
  <c r="D20" i="58"/>
  <c r="C20" i="58"/>
  <c r="G19" i="58"/>
  <c r="F19" i="58"/>
  <c r="E19" i="58"/>
  <c r="D19" i="58"/>
  <c r="C19" i="58"/>
  <c r="G18" i="58"/>
  <c r="F18" i="58"/>
  <c r="E18" i="58"/>
  <c r="D18" i="58"/>
  <c r="C18" i="58"/>
  <c r="G22" i="57"/>
  <c r="F22" i="57"/>
  <c r="E22" i="57"/>
  <c r="D22" i="57"/>
  <c r="C22" i="57"/>
  <c r="G21" i="57"/>
  <c r="F21" i="57"/>
  <c r="E21" i="57"/>
  <c r="D21" i="57"/>
  <c r="C21" i="57"/>
  <c r="G20" i="57"/>
  <c r="F20" i="57"/>
  <c r="E20" i="57"/>
  <c r="D20" i="57"/>
  <c r="C20" i="57"/>
  <c r="G19" i="57"/>
  <c r="F19" i="57"/>
  <c r="E19" i="57"/>
  <c r="D19" i="57"/>
  <c r="C19" i="57"/>
  <c r="G18" i="57"/>
  <c r="F18" i="57"/>
  <c r="E18" i="57"/>
  <c r="D18" i="57"/>
  <c r="C18" i="57"/>
  <c r="G28" i="56"/>
  <c r="F28" i="56"/>
  <c r="E28" i="56"/>
  <c r="D28" i="56"/>
  <c r="C28" i="56"/>
  <c r="G27" i="56"/>
  <c r="F27" i="56"/>
  <c r="E27" i="56"/>
  <c r="D27" i="56"/>
  <c r="C27" i="56"/>
  <c r="G26" i="56"/>
  <c r="F26" i="56"/>
  <c r="E26" i="56"/>
  <c r="D26" i="56"/>
  <c r="C26" i="56"/>
  <c r="G25" i="56"/>
  <c r="F25" i="56"/>
  <c r="E25" i="56"/>
  <c r="D25" i="56"/>
  <c r="C25" i="56"/>
  <c r="G24" i="56"/>
  <c r="F24" i="56"/>
  <c r="E24" i="56"/>
  <c r="D24" i="56"/>
  <c r="C24" i="56"/>
  <c r="G22" i="55"/>
  <c r="F22" i="55"/>
  <c r="E22" i="55"/>
  <c r="D22" i="55"/>
  <c r="G21" i="55"/>
  <c r="F21" i="55"/>
  <c r="E21" i="55"/>
  <c r="D21" i="55"/>
  <c r="G20" i="55"/>
  <c r="F20" i="55"/>
  <c r="E20" i="55"/>
  <c r="D20" i="55"/>
  <c r="G19" i="55"/>
  <c r="F19" i="55"/>
  <c r="E19" i="55"/>
  <c r="D19" i="55"/>
  <c r="G18" i="55"/>
  <c r="F18" i="55"/>
  <c r="E18" i="55"/>
  <c r="D18" i="55"/>
  <c r="C22" i="55"/>
  <c r="C21" i="55"/>
  <c r="C20" i="55"/>
  <c r="C19" i="55"/>
  <c r="C18" i="55"/>
  <c r="G28" i="53"/>
  <c r="F28" i="53"/>
  <c r="E28" i="53"/>
  <c r="D28" i="53"/>
  <c r="G27" i="53"/>
  <c r="F27" i="53"/>
  <c r="E27" i="53"/>
  <c r="D27" i="53"/>
  <c r="G26" i="53"/>
  <c r="F26" i="53"/>
  <c r="E26" i="53"/>
  <c r="D26" i="53"/>
  <c r="G25" i="53"/>
  <c r="F25" i="53"/>
  <c r="E25" i="53"/>
  <c r="D25" i="53"/>
  <c r="G24" i="53"/>
  <c r="F24" i="53"/>
  <c r="E24" i="53"/>
  <c r="D24" i="53"/>
  <c r="C28" i="53"/>
  <c r="C27" i="53"/>
  <c r="C26" i="53"/>
  <c r="C25" i="53"/>
  <c r="C24" i="53"/>
  <c r="H32" i="52"/>
  <c r="H26" i="52"/>
  <c r="H21" i="52"/>
  <c r="H12" i="52"/>
  <c r="H33" i="52"/>
  <c r="H31" i="52"/>
  <c r="H30" i="52"/>
  <c r="H27" i="52"/>
  <c r="H25" i="52"/>
  <c r="H24" i="52"/>
  <c r="H20" i="52"/>
  <c r="H19" i="52"/>
  <c r="H18" i="52"/>
  <c r="H15" i="52"/>
  <c r="H14" i="52"/>
  <c r="H13" i="52"/>
  <c r="H9" i="52"/>
  <c r="H8" i="52"/>
  <c r="H7" i="52"/>
  <c r="H6" i="52"/>
  <c r="G35" i="52"/>
  <c r="H16" i="52" s="1"/>
  <c r="F35" i="52"/>
  <c r="E35" i="52"/>
  <c r="D35" i="52"/>
  <c r="C35" i="52"/>
  <c r="H32" i="51"/>
  <c r="H27" i="51"/>
  <c r="H19" i="51"/>
  <c r="H14" i="51"/>
  <c r="H6" i="51"/>
  <c r="H33" i="51"/>
  <c r="H31" i="51"/>
  <c r="H30" i="51"/>
  <c r="H26" i="51"/>
  <c r="H25" i="51"/>
  <c r="H24" i="51"/>
  <c r="H28" i="51"/>
  <c r="H21" i="51"/>
  <c r="H20" i="51"/>
  <c r="H18" i="51"/>
  <c r="H15" i="51"/>
  <c r="H13" i="51"/>
  <c r="H12" i="51"/>
  <c r="H16" i="51"/>
  <c r="H10" i="51"/>
  <c r="H9" i="51"/>
  <c r="H8" i="51"/>
  <c r="H7" i="51"/>
  <c r="G35" i="51"/>
  <c r="H22" i="51" s="1"/>
  <c r="F35" i="51"/>
  <c r="E35" i="51"/>
  <c r="D35" i="51"/>
  <c r="C35" i="51"/>
  <c r="F11" i="50"/>
  <c r="E11" i="50"/>
  <c r="G10" i="50"/>
  <c r="H10" i="50" s="1"/>
  <c r="G9" i="50"/>
  <c r="H9" i="50" s="1"/>
  <c r="G8" i="50"/>
  <c r="H8" i="50" s="1"/>
  <c r="G7" i="50"/>
  <c r="H7" i="50" s="1"/>
  <c r="G6" i="50"/>
  <c r="H6" i="50" s="1"/>
  <c r="G91" i="49"/>
  <c r="G92" i="49" s="1"/>
  <c r="F91" i="49"/>
  <c r="F92" i="49" s="1"/>
  <c r="E91" i="49"/>
  <c r="E92" i="49" s="1"/>
  <c r="D91" i="49"/>
  <c r="D92" i="49" s="1"/>
  <c r="C91" i="49"/>
  <c r="C92" i="49" s="1"/>
  <c r="F58" i="103" l="1"/>
  <c r="G58" i="103"/>
  <c r="D58" i="103"/>
  <c r="G11" i="50"/>
  <c r="H34" i="51"/>
  <c r="H28" i="52"/>
  <c r="F56" i="104"/>
  <c r="F57" i="100"/>
  <c r="E26" i="98"/>
  <c r="H34" i="52"/>
  <c r="D34" i="81"/>
  <c r="G56" i="104"/>
  <c r="F57" i="99"/>
  <c r="E57" i="99"/>
  <c r="H56" i="104"/>
  <c r="J22" i="98"/>
  <c r="J20" i="98"/>
  <c r="J6" i="98"/>
  <c r="J9" i="98"/>
  <c r="H26" i="98"/>
  <c r="J21" i="98"/>
  <c r="J23" i="98"/>
  <c r="J12" i="98"/>
  <c r="J8" i="98"/>
  <c r="J10" i="98"/>
  <c r="J16" i="98"/>
  <c r="D26" i="98"/>
  <c r="J17" i="98"/>
  <c r="J11" i="98"/>
  <c r="J7" i="98"/>
  <c r="E56" i="104"/>
  <c r="F26" i="98"/>
  <c r="J56" i="104"/>
  <c r="C56" i="104"/>
  <c r="C11" i="50"/>
  <c r="H22" i="52"/>
  <c r="C34" i="81"/>
  <c r="I56" i="104"/>
  <c r="C26" i="98"/>
  <c r="D11" i="50"/>
  <c r="H10" i="52"/>
  <c r="J24" i="97"/>
  <c r="J13" i="97"/>
  <c r="J9" i="97"/>
  <c r="J17" i="97"/>
  <c r="H27" i="97"/>
  <c r="J23" i="97"/>
  <c r="J18" i="97"/>
  <c r="J12" i="97"/>
  <c r="J8" i="97"/>
  <c r="J10" i="97"/>
  <c r="J14" i="97"/>
  <c r="J22" i="97"/>
  <c r="J11" i="97"/>
  <c r="J7" i="97"/>
  <c r="J21" i="97"/>
  <c r="D27" i="97"/>
  <c r="E27" i="97"/>
  <c r="J58" i="103"/>
  <c r="E58" i="103"/>
  <c r="H58" i="103"/>
  <c r="C58" i="103"/>
  <c r="I58" i="103"/>
  <c r="J16" i="48"/>
  <c r="J21" i="48"/>
  <c r="J20" i="48"/>
  <c r="J19" i="48"/>
  <c r="J18" i="48"/>
  <c r="J17" i="48"/>
  <c r="H21" i="48"/>
  <c r="G21" i="48"/>
  <c r="H20" i="48"/>
  <c r="G20" i="48"/>
  <c r="H19" i="48"/>
  <c r="G19" i="48"/>
  <c r="H18" i="48"/>
  <c r="G18" i="48"/>
  <c r="H17" i="48"/>
  <c r="G17" i="48"/>
  <c r="H16" i="48"/>
  <c r="G16" i="48"/>
  <c r="E16" i="48"/>
  <c r="D21" i="48"/>
  <c r="D16" i="48"/>
  <c r="E21" i="48"/>
  <c r="E20" i="48"/>
  <c r="D20" i="48"/>
  <c r="E19" i="48"/>
  <c r="D19" i="48"/>
  <c r="E18" i="48"/>
  <c r="D18" i="48"/>
  <c r="E17" i="48"/>
  <c r="D17" i="48"/>
  <c r="I21" i="47"/>
  <c r="H21" i="47"/>
  <c r="H20" i="47"/>
  <c r="H19" i="47"/>
  <c r="H18" i="47"/>
  <c r="H17" i="47"/>
  <c r="H16" i="47"/>
  <c r="H20" i="46"/>
  <c r="H16" i="46"/>
  <c r="K21" i="46"/>
  <c r="K20" i="46"/>
  <c r="K19" i="46"/>
  <c r="K18" i="46"/>
  <c r="K17" i="46"/>
  <c r="K16" i="46"/>
  <c r="H21" i="46"/>
  <c r="H19" i="46"/>
  <c r="H18" i="46"/>
  <c r="H17" i="46"/>
  <c r="E21" i="46"/>
  <c r="E20" i="46"/>
  <c r="E19" i="46"/>
  <c r="E18" i="46"/>
  <c r="E17" i="46"/>
  <c r="E16" i="46"/>
  <c r="J21" i="46"/>
  <c r="J20" i="46"/>
  <c r="J19" i="46"/>
  <c r="J18" i="46"/>
  <c r="J17" i="46"/>
  <c r="J16" i="46"/>
  <c r="G21" i="46"/>
  <c r="G20" i="46"/>
  <c r="G19" i="46"/>
  <c r="G18" i="46"/>
  <c r="G17" i="46"/>
  <c r="G16" i="46"/>
  <c r="D21" i="46"/>
  <c r="D20" i="46"/>
  <c r="D19" i="46"/>
  <c r="D18" i="46"/>
  <c r="D17" i="46"/>
  <c r="D16" i="46"/>
  <c r="G9" i="45"/>
  <c r="H9" i="45" s="1"/>
  <c r="G5" i="45"/>
  <c r="H5" i="45" s="1"/>
  <c r="E9" i="45"/>
  <c r="E5" i="45"/>
  <c r="C9" i="45"/>
  <c r="C8" i="45"/>
  <c r="E8" i="45" s="1"/>
  <c r="C7" i="45"/>
  <c r="E7" i="45" s="1"/>
  <c r="C6" i="45"/>
  <c r="E6" i="45" s="1"/>
  <c r="C5" i="45"/>
  <c r="I21" i="40"/>
  <c r="H21" i="44"/>
  <c r="H20" i="44"/>
  <c r="H19" i="44"/>
  <c r="H18" i="44"/>
  <c r="H17" i="44"/>
  <c r="F8" i="43"/>
  <c r="F7" i="43"/>
  <c r="F6" i="43"/>
  <c r="F5" i="43"/>
  <c r="E8" i="42"/>
  <c r="F7" i="42" s="1"/>
  <c r="C10" i="45" l="1"/>
  <c r="G6" i="45"/>
  <c r="H6" i="45" s="1"/>
  <c r="G7" i="45"/>
  <c r="H7" i="45" s="1"/>
  <c r="G8" i="45"/>
  <c r="H8" i="45" s="1"/>
  <c r="F8" i="42"/>
  <c r="F5" i="42"/>
  <c r="F6" i="42"/>
  <c r="G10" i="45" l="1"/>
  <c r="H10" i="45" s="1"/>
  <c r="E10" i="45"/>
  <c r="F9" i="41"/>
  <c r="F8" i="41"/>
  <c r="F7" i="41"/>
  <c r="F6" i="41"/>
  <c r="F5" i="41"/>
  <c r="H8" i="39"/>
  <c r="H7" i="39"/>
  <c r="H6" i="39"/>
  <c r="H5" i="39"/>
  <c r="H4" i="39"/>
  <c r="H14" i="38"/>
  <c r="H13" i="38"/>
  <c r="H12" i="38"/>
  <c r="H11" i="38"/>
  <c r="H10" i="38"/>
  <c r="H9" i="38"/>
  <c r="H8" i="38"/>
  <c r="H7" i="38"/>
  <c r="H6" i="33"/>
  <c r="H4" i="33"/>
  <c r="H9" i="39" l="1"/>
  <c r="H7" i="33"/>
  <c r="H8" i="33"/>
  <c r="H5" i="33"/>
  <c r="H9" i="33"/>
  <c r="E29" i="32" l="1"/>
  <c r="D29" i="32"/>
  <c r="C29" i="32"/>
  <c r="F28" i="32"/>
  <c r="E28" i="32"/>
  <c r="D28" i="32"/>
  <c r="C28" i="32"/>
  <c r="G24" i="32"/>
  <c r="H20" i="32" s="1"/>
  <c r="G23" i="32"/>
  <c r="H23" i="32" s="1"/>
  <c r="G22" i="32"/>
  <c r="H22" i="32" s="1"/>
  <c r="G21" i="32"/>
  <c r="H21" i="32" s="1"/>
  <c r="G20" i="32"/>
  <c r="G19" i="32"/>
  <c r="G28" i="32" l="1"/>
  <c r="H19" i="32"/>
  <c r="G29" i="32"/>
  <c r="E25" i="32"/>
  <c r="C25" i="32"/>
  <c r="D25" i="32"/>
  <c r="G25" i="32"/>
  <c r="F25" i="32"/>
  <c r="H24" i="32"/>
  <c r="M30" i="24"/>
  <c r="I10" i="24" l="1"/>
  <c r="I11" i="24"/>
  <c r="I12" i="24"/>
  <c r="I27" i="24"/>
  <c r="I28" i="24"/>
  <c r="I29" i="24"/>
  <c r="I25" i="24"/>
  <c r="I23" i="24"/>
  <c r="I24" i="24"/>
  <c r="I20" i="24"/>
  <c r="I21" i="24"/>
  <c r="I18" i="24"/>
  <c r="I19" i="24"/>
  <c r="I16" i="24"/>
  <c r="N30" i="24"/>
  <c r="I14" i="24"/>
  <c r="I15" i="24"/>
  <c r="I30" i="24" l="1"/>
</calcChain>
</file>

<file path=xl/sharedStrings.xml><?xml version="1.0" encoding="utf-8"?>
<sst xmlns="http://schemas.openxmlformats.org/spreadsheetml/2006/main" count="6408" uniqueCount="1378">
  <si>
    <t>Setor</t>
  </si>
  <si>
    <t>ALT</t>
  </si>
  <si>
    <t>Hamlin</t>
  </si>
  <si>
    <t>Rubi</t>
  </si>
  <si>
    <t>Westin</t>
  </si>
  <si>
    <t>Natal</t>
  </si>
  <si>
    <t>Valência</t>
  </si>
  <si>
    <t>AVA</t>
  </si>
  <si>
    <t>Pineapple</t>
  </si>
  <si>
    <t>BEB</t>
  </si>
  <si>
    <t>Seleta</t>
  </si>
  <si>
    <t>BRO</t>
  </si>
  <si>
    <t>DUA</t>
  </si>
  <si>
    <t>ITG</t>
  </si>
  <si>
    <t>LIM</t>
  </si>
  <si>
    <t>MAT</t>
  </si>
  <si>
    <t>PFE</t>
  </si>
  <si>
    <t>SJO</t>
  </si>
  <si>
    <t>TMG</t>
  </si>
  <si>
    <t>VOT</t>
  </si>
  <si>
    <t>Centro</t>
  </si>
  <si>
    <t>Tangerinas</t>
  </si>
  <si>
    <t>Noroeste</t>
  </si>
  <si>
    <t>Norte</t>
  </si>
  <si>
    <t>Sudoeste</t>
  </si>
  <si>
    <t>Sul</t>
  </si>
  <si>
    <t>Tangerina</t>
  </si>
  <si>
    <t>Total</t>
  </si>
  <si>
    <t>Setor e região</t>
  </si>
  <si>
    <t>Erradicação</t>
  </si>
  <si>
    <t>Área</t>
  </si>
  <si>
    <t>Taxa</t>
  </si>
  <si>
    <t>(%)</t>
  </si>
  <si>
    <t>Subtotal...............</t>
  </si>
  <si>
    <t>Subtotal................</t>
  </si>
  <si>
    <t>Brotas...................</t>
  </si>
  <si>
    <t>Porto Ferreira.......</t>
  </si>
  <si>
    <t>Limeira.................</t>
  </si>
  <si>
    <t>Avaré....................</t>
  </si>
  <si>
    <t>Total....................</t>
  </si>
  <si>
    <t>Variedade</t>
  </si>
  <si>
    <t xml:space="preserve"> -   </t>
  </si>
  <si>
    <t>Faixas de tamanho considerando o número de árvores de laranja na propriedade</t>
  </si>
  <si>
    <t>(árvores)</t>
  </si>
  <si>
    <t>Inferior a 10 mil...</t>
  </si>
  <si>
    <t>20 – 29 mil...........</t>
  </si>
  <si>
    <t>30 – 49 mil...........</t>
  </si>
  <si>
    <t>50 – 99 mil...........</t>
  </si>
  <si>
    <t>100 – 199 mil.......</t>
  </si>
  <si>
    <t>Acima de 200 mil.</t>
  </si>
  <si>
    <t>Laranjas</t>
  </si>
  <si>
    <t>Abandonado</t>
  </si>
  <si>
    <t>laranjas</t>
  </si>
  <si>
    <t>Limeira</t>
  </si>
  <si>
    <t>ND</t>
  </si>
  <si>
    <t>Tabela 84 – Laranjas: Área de pomares erradicados, taxa de erradicação e renovação por setor e região [inventários 2019 ao 2022]</t>
  </si>
  <si>
    <t>Inventário</t>
  </si>
  <si>
    <t>Inventário 2020</t>
  </si>
  <si>
    <t>Inventário 2021</t>
  </si>
  <si>
    <t>Erradicação estimada de abril/2018 a março/2019</t>
  </si>
  <si>
    <t>Erradicação estimada de abril/2019 a março/2020</t>
  </si>
  <si>
    <t>Erradicação estimada de abril/2020 a março/2021</t>
  </si>
  <si>
    <t>estimada de abril/2021 a março/2022</t>
  </si>
  <si>
    <t>Erradicação acumulada de abril/2018 a março/2022</t>
  </si>
  <si>
    <t>Renovação acumulada de  abril/2018 a março/2022</t>
  </si>
  <si>
    <t>Perda liquida</t>
  </si>
  <si>
    <t>por erradicação  acumulada de  abril/2018 a março/2022</t>
  </si>
  <si>
    <t>(hectares)</t>
  </si>
  <si>
    <t>Triângulo Mineiro</t>
  </si>
  <si>
    <t>Bebedouro..............</t>
  </si>
  <si>
    <t>Altinópolis.............</t>
  </si>
  <si>
    <t>Votuporanga..........</t>
  </si>
  <si>
    <t>S. J. Rio Preto.......</t>
  </si>
  <si>
    <t>Subtotal</t>
  </si>
  <si>
    <t>Matão......................</t>
  </si>
  <si>
    <t>Duartina................</t>
  </si>
  <si>
    <t>Itapetininga...........</t>
  </si>
  <si>
    <t>Tabela 85 – Laranjas: Área de pomares erradicados, taxa de erradicação e renovação por variedade [inventários 2019 ao 2022]</t>
  </si>
  <si>
    <t>Inventário 2019</t>
  </si>
  <si>
    <t>Hamlin, Westin, Rubi......................</t>
  </si>
  <si>
    <t>Outras precoces....</t>
  </si>
  <si>
    <t>Pera Rio...............</t>
  </si>
  <si>
    <t>Valência e Val. Folha Murcha.......</t>
  </si>
  <si>
    <t>Natal.....................</t>
  </si>
  <si>
    <t>Tabela 86 – Laranjas: Área de pomares erradicados, taxa de erradicação e renovação por grupo de idade [inventários 2019 ao 2022]</t>
  </si>
  <si>
    <t>Idade</t>
  </si>
  <si>
    <t>1 – 2 anos..............</t>
  </si>
  <si>
    <t>3 – 5 anos..............</t>
  </si>
  <si>
    <t>6 – 10 anos............</t>
  </si>
  <si>
    <t>Acima de 10 anos ....</t>
  </si>
  <si>
    <t>Total.....................</t>
  </si>
  <si>
    <t>Tabela 87 – Laranjas: Área de pomares erradicados e taxa de erradicação estratificada por tamanho de propriedade, considerando o número de árvores de laranja na propriedade [inventários 2019 ao 2022]</t>
  </si>
  <si>
    <t>Inferior a 10 mil....</t>
  </si>
  <si>
    <t>10 – 19 mil............</t>
  </si>
  <si>
    <t>20 – 29 mil............</t>
  </si>
  <si>
    <t>50 – 99 mil............</t>
  </si>
  <si>
    <t>100 – 199 mil........</t>
  </si>
  <si>
    <t>Total.......................</t>
  </si>
  <si>
    <t>Outras</t>
  </si>
  <si>
    <t>-</t>
  </si>
  <si>
    <t>Tabela 1 – Todos os citros: Área de pomares por setor [inventários 2015, 2018, 2022 e variação acumulada]</t>
  </si>
  <si>
    <t>Inventário, setor e variação</t>
  </si>
  <si>
    <t>Limas ácidas</t>
  </si>
  <si>
    <t xml:space="preserve">Percentual   </t>
  </si>
  <si>
    <t>dos setores</t>
  </si>
  <si>
    <t>Inventário 2015</t>
  </si>
  <si>
    <t>Total................................</t>
  </si>
  <si>
    <t>Percentual dos citros.....</t>
  </si>
  <si>
    <t>(X)</t>
  </si>
  <si>
    <t>Inventário 2018</t>
  </si>
  <si>
    <t>Norte................................</t>
  </si>
  <si>
    <t>Noroeste...........................</t>
  </si>
  <si>
    <t>Centro..............................</t>
  </si>
  <si>
    <t>Sul....................................</t>
  </si>
  <si>
    <t>Sudoeste...........................</t>
  </si>
  <si>
    <t>Inventário 2022</t>
  </si>
  <si>
    <t>Variação acumulada</t>
  </si>
  <si>
    <t>Hectares...........................</t>
  </si>
  <si>
    <t>Percentual........................</t>
  </si>
  <si>
    <r>
      <t>Laranjas</t>
    </r>
    <r>
      <rPr>
        <vertAlign val="superscript"/>
        <sz val="10"/>
        <color theme="1"/>
        <rFont val="Times New Roman"/>
        <family val="1"/>
      </rPr>
      <t>1</t>
    </r>
  </si>
  <si>
    <r>
      <t>laranjas</t>
    </r>
    <r>
      <rPr>
        <vertAlign val="superscript"/>
        <sz val="10"/>
        <color theme="1"/>
        <rFont val="Times New Roman"/>
        <family val="1"/>
      </rPr>
      <t>2</t>
    </r>
  </si>
  <si>
    <r>
      <t>e limões</t>
    </r>
    <r>
      <rPr>
        <vertAlign val="superscript"/>
        <sz val="10"/>
        <color theme="1"/>
        <rFont val="Times New Roman"/>
        <family val="1"/>
      </rPr>
      <t>3</t>
    </r>
  </si>
  <si>
    <r>
      <t>Tangerinas</t>
    </r>
    <r>
      <rPr>
        <vertAlign val="superscript"/>
        <sz val="10"/>
        <color theme="1"/>
        <rFont val="Times New Roman"/>
        <family val="1"/>
      </rPr>
      <t>4</t>
    </r>
  </si>
  <si>
    <t>Tabela 2 – Todos os citros: Propriedades com pomares de citros estratificadas por setor [inventários 2015, 2018 e 2022]</t>
  </si>
  <si>
    <t>(número)</t>
  </si>
  <si>
    <t>Norte..............................................</t>
  </si>
  <si>
    <t>Noroeste.........................................</t>
  </si>
  <si>
    <t>Centro............................................</t>
  </si>
  <si>
    <t>Sul..................................................</t>
  </si>
  <si>
    <t>Sudoeste.........................................</t>
  </si>
  <si>
    <r>
      <t>Total</t>
    </r>
    <r>
      <rPr>
        <sz val="10"/>
        <color theme="1"/>
        <rFont val="Times New Roman"/>
        <family val="1"/>
      </rPr>
      <t>..............................................</t>
    </r>
  </si>
  <si>
    <t>Tabela 3 – Laranjas: Propriedades com pomares de laranjas estratificadas por tamanho da área de laranja [inventários 2015, 2018 e 2022]</t>
  </si>
  <si>
    <t>Faixas de tamanho de propriedade</t>
  </si>
  <si>
    <t>considerando a área total de laranjas</t>
  </si>
  <si>
    <t>Propriedades com pomares de</t>
  </si>
  <si>
    <t>Área de laranjas</t>
  </si>
  <si>
    <t>Propriedades com pomares de laranjas</t>
  </si>
  <si>
    <t>% irrigada</t>
  </si>
  <si>
    <t>0,1 –  10..............</t>
  </si>
  <si>
    <t>10,1 – 50.............</t>
  </si>
  <si>
    <t>50,1 – 100...........</t>
  </si>
  <si>
    <t>100,1 – 500.........</t>
  </si>
  <si>
    <t>500,1 – 1.000......</t>
  </si>
  <si>
    <t>Acima de 1.000..</t>
  </si>
  <si>
    <t>Total..................</t>
  </si>
  <si>
    <t>Média por propriedade......</t>
  </si>
  <si>
    <t>Tabela 4 – Laranjas: Propriedades com pomares de laranjas estratificadas por número de árvores de laranja [inventários 2015, 2018 e 2022]</t>
  </si>
  <si>
    <t>Faixas de número de árvores de laranja na propriedade</t>
  </si>
  <si>
    <t>Árvores</t>
  </si>
  <si>
    <t>não produtivas e produtivas</t>
  </si>
  <si>
    <t xml:space="preserve">Propriedades com pomares de </t>
  </si>
  <si>
    <t xml:space="preserve">Árvores </t>
  </si>
  <si>
    <t>(1.000 árvores)</t>
  </si>
  <si>
    <t>(1.000</t>
  </si>
  <si>
    <t>árvores)</t>
  </si>
  <si>
    <t>10,1 – 19 mil........</t>
  </si>
  <si>
    <t>Média por propriedade........</t>
  </si>
  <si>
    <t>Tabela 5 – Laranjas: Talhões de laranja estratificados por tamanho da área do talhão [inventários 2015, 2018 e 2022]</t>
  </si>
  <si>
    <t>Área do talhão</t>
  </si>
  <si>
    <t>Inferior a 1....................................</t>
  </si>
  <si>
    <t>1,1 – 4...........................................</t>
  </si>
  <si>
    <t>4,1 – 10.........................................</t>
  </si>
  <si>
    <t>10,1 – 20.......................................</t>
  </si>
  <si>
    <t>Acima de 20.................................</t>
  </si>
  <si>
    <t>Total.............................................</t>
  </si>
  <si>
    <t>Média por talhão.......................</t>
  </si>
  <si>
    <t xml:space="preserve">              </t>
  </si>
  <si>
    <r>
      <t>Tabela 6 – Laranjas e outras</t>
    </r>
    <r>
      <rPr>
        <b/>
        <vertAlign val="superscript"/>
        <sz val="10"/>
        <color theme="1"/>
        <rFont val="Times New Roman"/>
        <family val="1"/>
      </rPr>
      <t>1</t>
    </r>
    <r>
      <rPr>
        <b/>
        <sz val="10"/>
        <color theme="1"/>
        <rFont val="Times New Roman"/>
        <family val="1"/>
      </rPr>
      <t>: Área de pomares por setor</t>
    </r>
    <r>
      <rPr>
        <sz val="10"/>
        <color theme="1"/>
        <rFont val="Times New Roman"/>
        <family val="1"/>
      </rPr>
      <t xml:space="preserve"> </t>
    </r>
    <r>
      <rPr>
        <b/>
        <sz val="10"/>
        <color theme="1"/>
        <rFont val="Times New Roman"/>
        <family val="1"/>
      </rPr>
      <t>[inventários 2018, 2022 e variação acumulada]</t>
    </r>
  </si>
  <si>
    <t>Inventário e setor</t>
  </si>
  <si>
    <r>
      <t>Total</t>
    </r>
    <r>
      <rPr>
        <vertAlign val="superscript"/>
        <sz val="10"/>
        <color theme="1"/>
        <rFont val="Times New Roman"/>
        <family val="1"/>
      </rPr>
      <t>2</t>
    </r>
  </si>
  <si>
    <t>Alterações</t>
  </si>
  <si>
    <t>Variação</t>
  </si>
  <si>
    <t>acumulada</t>
  </si>
  <si>
    <t>Pomares por ano de plantio</t>
  </si>
  <si>
    <t>implementados após o inventário de 2018</t>
  </si>
  <si>
    <t>Perda acumulada de pomares por erradicação e abandono</t>
  </si>
  <si>
    <t>Norte........................</t>
  </si>
  <si>
    <t>Noroeste...................</t>
  </si>
  <si>
    <t>Centro......................</t>
  </si>
  <si>
    <t>Sul............................</t>
  </si>
  <si>
    <t>Sudoeste..................</t>
  </si>
  <si>
    <t>Total........................</t>
  </si>
  <si>
    <t>Tabela 7 – Outras laranjas: Área de pomares por variedade [inventários 2015, 2018 e 2022]</t>
  </si>
  <si>
    <t>Percentual</t>
  </si>
  <si>
    <t>Bahia e Baianinha...................................................</t>
  </si>
  <si>
    <t>Charmute de Brotas.................................................</t>
  </si>
  <si>
    <t>Laranjas limas e lima doce......................................</t>
  </si>
  <si>
    <t>Outras......................................................................</t>
  </si>
  <si>
    <t>Total........................................................................</t>
  </si>
  <si>
    <t>Tabela 8 – Limas ácidas e limões: Área de pomares por variedade [inventários 2015, 2018 e 2022]</t>
  </si>
  <si>
    <t>Lima ácida Tahiti....................................................</t>
  </si>
  <si>
    <t>Limão Siciliano.......................................................</t>
  </si>
  <si>
    <t>Outras variedades incluindo as não identificadas...</t>
  </si>
  <si>
    <t>Tabela 9 – Tangerinas: Área de pomares por variedade [inventários 2015, 2018 e 2022]</t>
  </si>
  <si>
    <t>Ponkan.....................................................................</t>
  </si>
  <si>
    <t>Murcott....................................................................</t>
  </si>
  <si>
    <t>Tabela 10 – Laranjas: Área de pomares por setor [inventários 2018, 2022 e variação acumulada]</t>
  </si>
  <si>
    <t>Tabela 11 – Laranjas: Pomares implementados de 2018 a 2021 em áreas de expansão e renovação [inventário 2022]</t>
  </si>
  <si>
    <t>Pomares implementados em 2018, 2019, 2020 e 2021 (após o inventário de 2018)</t>
  </si>
  <si>
    <t>Em área de expansão</t>
  </si>
  <si>
    <t>Em área de renovação</t>
  </si>
  <si>
    <t>Tabela 12 – Laranjas: Árvores por setor  [inventários 2018, 2022 e variação acumulada]</t>
  </si>
  <si>
    <r>
      <t>Total</t>
    </r>
    <r>
      <rPr>
        <vertAlign val="superscript"/>
        <sz val="10"/>
        <color theme="1"/>
        <rFont val="Times New Roman"/>
        <family val="1"/>
      </rPr>
      <t>1</t>
    </r>
  </si>
  <si>
    <t>Árvores não produtivas</t>
  </si>
  <si>
    <t>Árvores produtivas</t>
  </si>
  <si>
    <t>Sudoeste...................</t>
  </si>
  <si>
    <t>Tabela 13 – Laranjas: Área de pomares por grupo de variedades [inventários 2018, 2022 e variação acumulada]</t>
  </si>
  <si>
    <t>Inventário e grupo de variedades</t>
  </si>
  <si>
    <t>Hamlin, Westin, Rubi.............</t>
  </si>
  <si>
    <r>
      <t>Outras precoces</t>
    </r>
    <r>
      <rPr>
        <vertAlign val="superscript"/>
        <sz val="10"/>
        <color theme="1"/>
        <rFont val="Times New Roman"/>
        <family val="1"/>
      </rPr>
      <t>1</t>
    </r>
    <r>
      <rPr>
        <sz val="10"/>
        <color theme="1"/>
        <rFont val="Times New Roman"/>
        <family val="1"/>
      </rPr>
      <t>....................</t>
    </r>
  </si>
  <si>
    <t>Pera Rio..................................</t>
  </si>
  <si>
    <r>
      <t>Valencia e V.Folha Murcha</t>
    </r>
    <r>
      <rPr>
        <vertAlign val="superscript"/>
        <sz val="10"/>
        <color theme="1"/>
        <rFont val="Times New Roman"/>
        <family val="1"/>
      </rPr>
      <t>2</t>
    </r>
    <r>
      <rPr>
        <sz val="10"/>
        <color theme="1"/>
        <rFont val="Times New Roman"/>
        <family val="1"/>
      </rPr>
      <t>.</t>
    </r>
  </si>
  <si>
    <t>Natal.......................................</t>
  </si>
  <si>
    <t>Total.......................................</t>
  </si>
  <si>
    <t>Tabela 14 – Laranjas: Árvores por grupo de variedades [inventários 2018, 2022 e variação acumulada]</t>
  </si>
  <si>
    <t>Hamlin, Westin, Rubi...........</t>
  </si>
  <si>
    <r>
      <t>Outras precoces</t>
    </r>
    <r>
      <rPr>
        <vertAlign val="superscript"/>
        <sz val="10"/>
        <color theme="1"/>
        <rFont val="Times New Roman"/>
        <family val="1"/>
      </rPr>
      <t>1</t>
    </r>
    <r>
      <rPr>
        <sz val="10"/>
        <color theme="1"/>
        <rFont val="Times New Roman"/>
        <family val="1"/>
      </rPr>
      <t>...................</t>
    </r>
  </si>
  <si>
    <t>Pera Rio................................</t>
  </si>
  <si>
    <t>Natal......................................</t>
  </si>
  <si>
    <t>Total.....................................</t>
  </si>
  <si>
    <t>Hamlin, Westin, Rubi..........</t>
  </si>
  <si>
    <r>
      <t>Outras precoces</t>
    </r>
    <r>
      <rPr>
        <vertAlign val="superscript"/>
        <sz val="10"/>
        <color theme="1"/>
        <rFont val="Times New Roman"/>
        <family val="1"/>
      </rPr>
      <t>1</t>
    </r>
    <r>
      <rPr>
        <sz val="10"/>
        <color theme="1"/>
        <rFont val="Times New Roman"/>
        <family val="1"/>
      </rPr>
      <t>..................</t>
    </r>
  </si>
  <si>
    <t>Região e grupo de variedade</t>
  </si>
  <si>
    <t>não produtivas</t>
  </si>
  <si>
    <t>produtivas</t>
  </si>
  <si>
    <t>mortas</t>
  </si>
  <si>
    <t>Falhas</t>
  </si>
  <si>
    <t>covas)</t>
  </si>
  <si>
    <t>árvores e covas)</t>
  </si>
  <si>
    <t xml:space="preserve">Hamlin, Westin e Rubi.............. </t>
  </si>
  <si>
    <r>
      <t>Outras precoces</t>
    </r>
    <r>
      <rPr>
        <vertAlign val="superscript"/>
        <sz val="10"/>
        <color theme="1"/>
        <rFont val="Times New Roman"/>
        <family val="1"/>
      </rPr>
      <t>1</t>
    </r>
    <r>
      <rPr>
        <sz val="10"/>
        <color theme="1"/>
        <rFont val="Times New Roman"/>
        <family val="1"/>
      </rPr>
      <t>........................</t>
    </r>
  </si>
  <si>
    <t>Pera Rio.....................................</t>
  </si>
  <si>
    <r>
      <t>Valência e V.Folha Murcha</t>
    </r>
    <r>
      <rPr>
        <vertAlign val="superscript"/>
        <sz val="10"/>
        <color theme="1"/>
        <rFont val="Times New Roman"/>
        <family val="1"/>
      </rPr>
      <t>2</t>
    </r>
    <r>
      <rPr>
        <sz val="10"/>
        <color theme="1"/>
        <rFont val="Times New Roman"/>
        <family val="1"/>
      </rPr>
      <t>.....</t>
    </r>
  </si>
  <si>
    <t>Natal..........................................</t>
  </si>
  <si>
    <t>Subtotal..........................................</t>
  </si>
  <si>
    <t>Bebedouro</t>
  </si>
  <si>
    <t>Altinópolis</t>
  </si>
  <si>
    <t>Votuporanga</t>
  </si>
  <si>
    <t>São José do Rio Preto</t>
  </si>
  <si>
    <t>Matão</t>
  </si>
  <si>
    <t>Duartina</t>
  </si>
  <si>
    <t>Brotas</t>
  </si>
  <si>
    <t>Porto Ferreira</t>
  </si>
  <si>
    <t>Avaré</t>
  </si>
  <si>
    <t>Itapetininga</t>
  </si>
  <si>
    <t>Total...............................................</t>
  </si>
  <si>
    <t>Percentual......................................</t>
  </si>
  <si>
    <t>Árvores...........................................</t>
  </si>
  <si>
    <t>Tabela 16 – Laranjas: Árvores por grupo de idade e faixa etária do talhão – Cinturão Citrícola [inventário 2022]</t>
  </si>
  <si>
    <r>
      <t>Idade dos talhões</t>
    </r>
    <r>
      <rPr>
        <vertAlign val="superscript"/>
        <sz val="10"/>
        <color theme="1"/>
        <rFont val="Times New Roman"/>
        <family val="1"/>
      </rPr>
      <t>1</t>
    </r>
  </si>
  <si>
    <r>
      <t>Idade das árvores</t>
    </r>
    <r>
      <rPr>
        <vertAlign val="superscript"/>
        <sz val="10"/>
        <color theme="1"/>
        <rFont val="Times New Roman"/>
        <family val="1"/>
      </rPr>
      <t>2</t>
    </r>
  </si>
  <si>
    <t>1 – 2 anos</t>
  </si>
  <si>
    <t>3 – 5 anos</t>
  </si>
  <si>
    <t>6 – 10 anos</t>
  </si>
  <si>
    <t>Acima de 10 anos</t>
  </si>
  <si>
    <t>1 – 2 anos.................</t>
  </si>
  <si>
    <t>3 – 5 anos.................</t>
  </si>
  <si>
    <t>6 – 10 anos...............</t>
  </si>
  <si>
    <t>Acima de 10 anos....</t>
  </si>
  <si>
    <t>Percentual...............</t>
  </si>
  <si>
    <t>Tabela 17 – Laranjas: Árvores por grupo de idade, faixa etária do talhão e setor [inventário 2022]</t>
  </si>
  <si>
    <t>Idade dos talhões</t>
  </si>
  <si>
    <t>e setor</t>
  </si>
  <si>
    <t>Idade das árvores</t>
  </si>
  <si>
    <t>1 – 2 anos...........................</t>
  </si>
  <si>
    <t>3 – 5 anos...........................</t>
  </si>
  <si>
    <t>6 – 10 anos.........................</t>
  </si>
  <si>
    <t>Acima de 10 anos..............</t>
  </si>
  <si>
    <t>Subtotal.............................</t>
  </si>
  <si>
    <r>
      <t>Tabela 18</t>
    </r>
    <r>
      <rPr>
        <sz val="10"/>
        <color theme="1"/>
        <rFont val="Times New Roman"/>
        <family val="1"/>
      </rPr>
      <t xml:space="preserve"> </t>
    </r>
    <r>
      <rPr>
        <b/>
        <sz val="10"/>
        <color theme="1"/>
        <rFont val="Times New Roman"/>
        <family val="1"/>
      </rPr>
      <t>– Laranjas: Árvores por grupo de idade, faixa etária do talhão e variedade [inventário 2022]</t>
    </r>
  </si>
  <si>
    <t>e grupo de variedade</t>
  </si>
  <si>
    <t>Hamlin, Westin e Rubi</t>
  </si>
  <si>
    <t>Subtotal............................</t>
  </si>
  <si>
    <t>Outras precoces</t>
  </si>
  <si>
    <t>Pera Rio</t>
  </si>
  <si>
    <t>Valência e V. Folha Murcha</t>
  </si>
  <si>
    <t>Total......................................</t>
  </si>
  <si>
    <t>Tabela 19 – Hamlin, Westin e Rubi: Árvores por grupo de idade e faixa etária do talhão – Setor Norte [inventário 2022]</t>
  </si>
  <si>
    <t>e regiões do setor Norte</t>
  </si>
  <si>
    <t>1 – 2 anos.......................</t>
  </si>
  <si>
    <t>3 – 5 anos.......................</t>
  </si>
  <si>
    <t>6 – 10 anos.....................</t>
  </si>
  <si>
    <t>Acima de 10 anos...........</t>
  </si>
  <si>
    <t>Subtotal.........................</t>
  </si>
  <si>
    <t>1 – 2 anos..............................</t>
  </si>
  <si>
    <t>3 – 5 anos..............................</t>
  </si>
  <si>
    <t>6 – 10 anos............................</t>
  </si>
  <si>
    <t>Acima de 10 anos..................</t>
  </si>
  <si>
    <t>Tabela 20 – Hamlin, Westin e Rubi: Árvores por grupo de idade e faixa etária do talhão – Setor Noroeste [inventário 2022]</t>
  </si>
  <si>
    <t>e regiões do setor Noroeste</t>
  </si>
  <si>
    <t>Tabela 21 – Hamlin, Westin e Rubi: Árvores por grupo de idade e faixa etária do talhão – Setor Centro [inventário 2022]</t>
  </si>
  <si>
    <t>e regiões do setor Centro</t>
  </si>
  <si>
    <t>Tabela 22 – Hamlin, Westin e Rubi: Árvores por grupo de idade e faixa etária do talhão – Setor Sul [inventário 2022]</t>
  </si>
  <si>
    <t>e regiões do setor Sul</t>
  </si>
  <si>
    <t>Tabela 23 – Hamlin, Westin e Rubi: Árvores por grupo de idade e faixa etária do talhão – Setor Sudoeste [inventário 2022]</t>
  </si>
  <si>
    <t>e regiões do setor Sudoeste</t>
  </si>
  <si>
    <r>
      <t>Tabela 24 – Outras precoces</t>
    </r>
    <r>
      <rPr>
        <b/>
        <vertAlign val="superscript"/>
        <sz val="10"/>
        <color theme="1"/>
        <rFont val="Times New Roman"/>
        <family val="1"/>
      </rPr>
      <t>1</t>
    </r>
    <r>
      <rPr>
        <b/>
        <sz val="10"/>
        <color theme="1"/>
        <rFont val="Times New Roman"/>
        <family val="1"/>
      </rPr>
      <t>: Árvores por grupo de idade e faixa etária do talhão – Setor Norte [inventário 2022]</t>
    </r>
  </si>
  <si>
    <r>
      <t>Idade dos talhões</t>
    </r>
    <r>
      <rPr>
        <vertAlign val="superscript"/>
        <sz val="10"/>
        <color theme="1"/>
        <rFont val="Times New Roman"/>
        <family val="1"/>
      </rPr>
      <t>2</t>
    </r>
  </si>
  <si>
    <r>
      <t>Idade das árvores</t>
    </r>
    <r>
      <rPr>
        <vertAlign val="superscript"/>
        <sz val="10"/>
        <color theme="1"/>
        <rFont val="Times New Roman"/>
        <family val="1"/>
      </rPr>
      <t>3</t>
    </r>
  </si>
  <si>
    <t>1 – 2 anos...............................</t>
  </si>
  <si>
    <t>3 – 5 anos...............................</t>
  </si>
  <si>
    <t>6 – 10 anos.............................</t>
  </si>
  <si>
    <r>
      <t>Tabela 25 – Outras precoces</t>
    </r>
    <r>
      <rPr>
        <b/>
        <vertAlign val="superscript"/>
        <sz val="10"/>
        <color theme="1"/>
        <rFont val="Times New Roman"/>
        <family val="1"/>
      </rPr>
      <t>1</t>
    </r>
    <r>
      <rPr>
        <b/>
        <sz val="10"/>
        <color theme="1"/>
        <rFont val="Times New Roman"/>
        <family val="1"/>
      </rPr>
      <t>: Árvores por grupo de idade e faixa etária do talhão – Setor Noroeste [inventário 2022]</t>
    </r>
  </si>
  <si>
    <r>
      <t>Tabela 26 – Outras precoces</t>
    </r>
    <r>
      <rPr>
        <b/>
        <vertAlign val="superscript"/>
        <sz val="10"/>
        <color theme="1"/>
        <rFont val="Times New Roman"/>
        <family val="1"/>
      </rPr>
      <t>1</t>
    </r>
    <r>
      <rPr>
        <b/>
        <sz val="10"/>
        <color theme="1"/>
        <rFont val="Times New Roman"/>
        <family val="1"/>
      </rPr>
      <t>: Árvores por grupo de idade e faixa etária do talhão – Setor Centro [inventário 2022]</t>
    </r>
  </si>
  <si>
    <r>
      <t>Tabela 27 – Outras precoces</t>
    </r>
    <r>
      <rPr>
        <b/>
        <vertAlign val="superscript"/>
        <sz val="10"/>
        <color theme="1"/>
        <rFont val="Times New Roman"/>
        <family val="1"/>
      </rPr>
      <t>1</t>
    </r>
    <r>
      <rPr>
        <b/>
        <sz val="10"/>
        <color theme="1"/>
        <rFont val="Times New Roman"/>
        <family val="1"/>
      </rPr>
      <t>: Árvores por grupo de idade e faixa etária do talhão – Setor Sul [inventário 2022]</t>
    </r>
  </si>
  <si>
    <t>Acima de 10 anos................</t>
  </si>
  <si>
    <r>
      <t>Tabela 28 – Outras precoces</t>
    </r>
    <r>
      <rPr>
        <b/>
        <vertAlign val="superscript"/>
        <sz val="10"/>
        <color theme="1"/>
        <rFont val="Times New Roman"/>
        <family val="1"/>
      </rPr>
      <t>1</t>
    </r>
    <r>
      <rPr>
        <b/>
        <sz val="10"/>
        <color theme="1"/>
        <rFont val="Times New Roman"/>
        <family val="1"/>
      </rPr>
      <t>: Árvores por grupo de idade e faixa etária do talhão – Setor Sudoeste [inventário 2022]</t>
    </r>
  </si>
  <si>
    <t>Tabela 29 – Pera Rio: Árvores por grupo de idade e faixa etária do talhão – Setor Norte [inventário 2022]</t>
  </si>
  <si>
    <t>Tabela 30 – Pera Rio: Árvores por grupo de idade e faixa etária do talhão – Setor Noroeste [inventário 2022]</t>
  </si>
  <si>
    <t>Tabela 31 – Pera Rio: Árvores por grupo de idade e faixa etária do talhão – Setor Centro [inventário 2022]</t>
  </si>
  <si>
    <t>1 – 2 anos.............................</t>
  </si>
  <si>
    <t>3 – 5 anos.............................</t>
  </si>
  <si>
    <t>6 – 10 anos...........................</t>
  </si>
  <si>
    <t>Tabela 32 – Pera Rio: Árvores por grupo de idade e faixa etária do talhão – Setor Sul [inventário 2022]</t>
  </si>
  <si>
    <t>Tabela 33 – Pera Rio: Árvores por grupo de idade da árvore e faixa etária do talhão – Setor Sudoeste [inventário 2022]</t>
  </si>
  <si>
    <t>Tabela 34 – Valência e Valência Folha Murcha: Árvores por grupo de idade e faixa etária do talhão – Setor Norte [inventário 2022]</t>
  </si>
  <si>
    <t>Tabela 35 – Valência e Valência Folha Murcha: Árvores por grupo de idade e faixa etária do talhão – Setor Noroeste [inventário 2022]</t>
  </si>
  <si>
    <t>Tabela 36 – Valência e Valência Folha Murcha: Árvores por grupo de idade e faixa etária do talhão – Setor Centro [inventário 2022]</t>
  </si>
  <si>
    <t>Tabela 37 – Valência e Valência Folha Murcha: Árvores por grupo de idade e faixa etária do talhão – Setor Sul [inventário 2022]</t>
  </si>
  <si>
    <t>Tabela 38 – Valência e Valência Folha Murcha: Árvores por grupo de idade e faixa etária do talhão – Setor Sudoeste [inventário 2022]</t>
  </si>
  <si>
    <t>Tabela 39 – Natal: Árvores por grupo de idade e faixa etária do talhão – Setor Norte [inventário 2022]</t>
  </si>
  <si>
    <t>Tabela 40 – Natal: Árvores por grupo de idade e faixa etária do talhão – Setor Noroeste [inventário 2022]</t>
  </si>
  <si>
    <t>Tabela 41 – Natal: Árvores por grupo de idade e faixa etária do talhão – Setor Centro [inventário 2022]</t>
  </si>
  <si>
    <t>Tabela 42 – Natal: Árvores por grupo de idade e faixa etária do talhão – Setor Sul [inventário 2022]</t>
  </si>
  <si>
    <t>Tabela 43 – Natal: Árvores por grupo de idade e faixa etária do talhão – Setor Sudoeste [inventário 2022]</t>
  </si>
  <si>
    <t>Tabela 44 – Laranjas: Área de pomares em formação e adultos por setor e região [inventário 2022 e variação acumulada]</t>
  </si>
  <si>
    <r>
      <t>Variação (</t>
    </r>
    <r>
      <rPr>
        <sz val="10"/>
        <color theme="1"/>
        <rFont val="Wingdings 3"/>
        <family val="1"/>
        <charset val="2"/>
      </rPr>
      <t>r</t>
    </r>
    <r>
      <rPr>
        <sz val="10"/>
        <color theme="1"/>
        <rFont val="Times New Roman"/>
        <family val="1"/>
      </rPr>
      <t>) acumulada desde o inventário 2018</t>
    </r>
  </si>
  <si>
    <r>
      <t>Área de pomares em formação</t>
    </r>
    <r>
      <rPr>
        <vertAlign val="superscript"/>
        <sz val="10"/>
        <color theme="1"/>
        <rFont val="Times New Roman"/>
        <family val="1"/>
      </rPr>
      <t>1</t>
    </r>
  </si>
  <si>
    <t>Área de pomares</t>
  </si>
  <si>
    <r>
      <t>adultos</t>
    </r>
    <r>
      <rPr>
        <vertAlign val="superscript"/>
        <sz val="10"/>
        <color theme="1"/>
        <rFont val="Times New Roman"/>
        <family val="1"/>
      </rPr>
      <t>2</t>
    </r>
  </si>
  <si>
    <t>(A)</t>
  </si>
  <si>
    <t>(B)</t>
  </si>
  <si>
    <t>(C)</t>
  </si>
  <si>
    <r>
      <t>(</t>
    </r>
    <r>
      <rPr>
        <sz val="10"/>
        <color theme="1"/>
        <rFont val="Wingdings 3"/>
        <family val="1"/>
        <charset val="2"/>
      </rPr>
      <t>r</t>
    </r>
    <r>
      <rPr>
        <sz val="10"/>
        <color theme="1"/>
        <rFont val="Times New Roman"/>
        <family val="1"/>
      </rPr>
      <t xml:space="preserve"> A)</t>
    </r>
  </si>
  <si>
    <r>
      <t>(</t>
    </r>
    <r>
      <rPr>
        <sz val="10"/>
        <color theme="1"/>
        <rFont val="Wingdings 3"/>
        <family val="1"/>
        <charset val="2"/>
      </rPr>
      <t>r</t>
    </r>
    <r>
      <rPr>
        <sz val="10"/>
        <color theme="1"/>
        <rFont val="Times New Roman"/>
        <family val="1"/>
      </rPr>
      <t xml:space="preserve"> B)</t>
    </r>
  </si>
  <si>
    <r>
      <t>(</t>
    </r>
    <r>
      <rPr>
        <sz val="10"/>
        <color theme="1"/>
        <rFont val="Wingdings 3"/>
        <family val="1"/>
        <charset val="2"/>
      </rPr>
      <t>r</t>
    </r>
    <r>
      <rPr>
        <sz val="10"/>
        <color theme="1"/>
        <rFont val="Times New Roman"/>
        <family val="1"/>
      </rPr>
      <t xml:space="preserve"> C)</t>
    </r>
  </si>
  <si>
    <t>Triângulo Mineiro...........................</t>
  </si>
  <si>
    <t>Bebedouro......................................</t>
  </si>
  <si>
    <t>Altinópolis.....................................</t>
  </si>
  <si>
    <t>Subtotal ........................................</t>
  </si>
  <si>
    <t>Votuporanga..................................</t>
  </si>
  <si>
    <t>São José do Rio Preto...................</t>
  </si>
  <si>
    <t>Subtotal........................................</t>
  </si>
  <si>
    <t>Matão.............................................</t>
  </si>
  <si>
    <t>Duartina.........................................</t>
  </si>
  <si>
    <t>Brotas.............................................</t>
  </si>
  <si>
    <t>Subtotal.........................................</t>
  </si>
  <si>
    <t>Porto Ferreira.................................</t>
  </si>
  <si>
    <t>Limeira..........................................</t>
  </si>
  <si>
    <t>Avaré.............................................</t>
  </si>
  <si>
    <t>Itapetininga....................................</t>
  </si>
  <si>
    <t>Total..............................................</t>
  </si>
  <si>
    <t>Percentual.....................................</t>
  </si>
  <si>
    <t>Tabela 45 – Laranjas: Árvores não produtivas e produtivas por setor e região [inventário 2022 e variação acumulada]</t>
  </si>
  <si>
    <r>
      <t>Árvores não produtivas</t>
    </r>
    <r>
      <rPr>
        <vertAlign val="superscript"/>
        <sz val="10"/>
        <color theme="1"/>
        <rFont val="Times New Roman"/>
        <family val="1"/>
      </rPr>
      <t>1</t>
    </r>
  </si>
  <si>
    <r>
      <t>Árvores produtivas</t>
    </r>
    <r>
      <rPr>
        <vertAlign val="superscript"/>
        <sz val="10"/>
        <color theme="1"/>
        <rFont val="Times New Roman"/>
        <family val="1"/>
      </rPr>
      <t>4</t>
    </r>
  </si>
  <si>
    <t>Nos pomares</t>
  </si>
  <si>
    <r>
      <t>em formação</t>
    </r>
    <r>
      <rPr>
        <vertAlign val="superscript"/>
        <sz val="10"/>
        <color theme="1"/>
        <rFont val="Times New Roman"/>
        <family val="1"/>
      </rPr>
      <t>2</t>
    </r>
  </si>
  <si>
    <r>
      <t>Nos pomares adultos</t>
    </r>
    <r>
      <rPr>
        <vertAlign val="superscript"/>
        <sz val="10"/>
        <color theme="1"/>
        <rFont val="Times New Roman"/>
        <family val="1"/>
      </rPr>
      <t>3</t>
    </r>
  </si>
  <si>
    <t>(replantas)</t>
  </si>
  <si>
    <t>(D)</t>
  </si>
  <si>
    <t>(E)</t>
  </si>
  <si>
    <r>
      <t>(</t>
    </r>
    <r>
      <rPr>
        <sz val="10"/>
        <color theme="1"/>
        <rFont val="Wingdings 3"/>
        <family val="1"/>
        <charset val="2"/>
      </rPr>
      <t>r</t>
    </r>
    <r>
      <rPr>
        <sz val="10"/>
        <color theme="1"/>
        <rFont val="Times New Roman"/>
        <family val="1"/>
      </rPr>
      <t>A)</t>
    </r>
  </si>
  <si>
    <r>
      <t>(</t>
    </r>
    <r>
      <rPr>
        <sz val="10"/>
        <color theme="1"/>
        <rFont val="Wingdings 3"/>
        <family val="1"/>
        <charset val="2"/>
      </rPr>
      <t>r</t>
    </r>
    <r>
      <rPr>
        <sz val="10"/>
        <color theme="1"/>
        <rFont val="Times New Roman"/>
        <family val="1"/>
      </rPr>
      <t>B)</t>
    </r>
  </si>
  <si>
    <r>
      <t>(</t>
    </r>
    <r>
      <rPr>
        <sz val="10"/>
        <color theme="1"/>
        <rFont val="Wingdings 3"/>
        <family val="1"/>
        <charset val="2"/>
      </rPr>
      <t>r</t>
    </r>
    <r>
      <rPr>
        <sz val="10"/>
        <color theme="1"/>
        <rFont val="Times New Roman"/>
        <family val="1"/>
      </rPr>
      <t>C)</t>
    </r>
  </si>
  <si>
    <r>
      <t>(</t>
    </r>
    <r>
      <rPr>
        <sz val="10"/>
        <color theme="1"/>
        <rFont val="Wingdings 3"/>
        <family val="1"/>
        <charset val="2"/>
      </rPr>
      <t>r</t>
    </r>
    <r>
      <rPr>
        <sz val="10"/>
        <color theme="1"/>
        <rFont val="Times New Roman"/>
        <family val="1"/>
      </rPr>
      <t>D)</t>
    </r>
  </si>
  <si>
    <r>
      <t>(</t>
    </r>
    <r>
      <rPr>
        <sz val="10"/>
        <color theme="1"/>
        <rFont val="Wingdings 3"/>
        <family val="1"/>
        <charset val="2"/>
      </rPr>
      <t>r</t>
    </r>
    <r>
      <rPr>
        <sz val="10"/>
        <color theme="1"/>
        <rFont val="Times New Roman"/>
        <family val="1"/>
      </rPr>
      <t>E)</t>
    </r>
  </si>
  <si>
    <t xml:space="preserve">(1.000 </t>
  </si>
  <si>
    <t>(1.000  árvores)</t>
  </si>
  <si>
    <t>Triângulo Mineiro........</t>
  </si>
  <si>
    <t>Bebedouro....................</t>
  </si>
  <si>
    <t>Altinópolis...................</t>
  </si>
  <si>
    <t>Subtotal .......................</t>
  </si>
  <si>
    <t>Votuporanga..................</t>
  </si>
  <si>
    <t>S. J. do Rio Preto..........</t>
  </si>
  <si>
    <t>Subtotal........................</t>
  </si>
  <si>
    <t>Matão............................</t>
  </si>
  <si>
    <t>Duartina........................</t>
  </si>
  <si>
    <t>Brotas...........................</t>
  </si>
  <si>
    <t>Porto Ferreira................</t>
  </si>
  <si>
    <t>Limeira.........................</t>
  </si>
  <si>
    <t>Avaré............................</t>
  </si>
  <si>
    <t>Itapetininga...................</t>
  </si>
  <si>
    <t>Total.............................</t>
  </si>
  <si>
    <t>Percentual....................</t>
  </si>
  <si>
    <t>Tabela 46 – Laranjas: Área de pomares por faixa etária do talhão, setor e região [inventário 2022]</t>
  </si>
  <si>
    <r>
      <t>1 – 2 anos</t>
    </r>
    <r>
      <rPr>
        <vertAlign val="superscript"/>
        <sz val="10"/>
        <color theme="1"/>
        <rFont val="Times New Roman"/>
        <family val="1"/>
      </rPr>
      <t>1</t>
    </r>
  </si>
  <si>
    <t>Triâng.Mineiro....</t>
  </si>
  <si>
    <t>Bebedouro...........</t>
  </si>
  <si>
    <t>Altinópolis..........</t>
  </si>
  <si>
    <t>Subtotal..............</t>
  </si>
  <si>
    <t>Votuporanga........</t>
  </si>
  <si>
    <t>S. J. Rio Preto......</t>
  </si>
  <si>
    <t>Matão..................</t>
  </si>
  <si>
    <t>Duartina..............</t>
  </si>
  <si>
    <t>Brotas..................</t>
  </si>
  <si>
    <t>Porto Ferreira....</t>
  </si>
  <si>
    <t>Limeira................</t>
  </si>
  <si>
    <t>Avaré...................</t>
  </si>
  <si>
    <t>Itapetininga.........</t>
  </si>
  <si>
    <t>Total...................</t>
  </si>
  <si>
    <t>Percentual..........</t>
  </si>
  <si>
    <t>Tabela 47 – Laranjas: Árvores por grupo de idade, faixa etária do talhão, setor e região [inventário 2022]</t>
  </si>
  <si>
    <t>Idades dos talhões e árvores</t>
  </si>
  <si>
    <t>Talhões</t>
  </si>
  <si>
    <t>1 – 2</t>
  </si>
  <si>
    <t>anos</t>
  </si>
  <si>
    <t>3 – 5</t>
  </si>
  <si>
    <t>6 – 10</t>
  </si>
  <si>
    <t>acima de 10</t>
  </si>
  <si>
    <t>acima 10</t>
  </si>
  <si>
    <t>Triâng.Mineiro</t>
  </si>
  <si>
    <t>Bebedouro......</t>
  </si>
  <si>
    <t>Altinópolis......</t>
  </si>
  <si>
    <t>Subtotal.........</t>
  </si>
  <si>
    <t>Votuporanga...</t>
  </si>
  <si>
    <t>S J Rio Preto...</t>
  </si>
  <si>
    <t>Matão.............</t>
  </si>
  <si>
    <t>Duartina.........</t>
  </si>
  <si>
    <t>Brotas............</t>
  </si>
  <si>
    <t>Subtotal........</t>
  </si>
  <si>
    <t>Porto Ferreira..</t>
  </si>
  <si>
    <t>Limeira...........</t>
  </si>
  <si>
    <t>Avaré.............</t>
  </si>
  <si>
    <t>Itapetininga.....</t>
  </si>
  <si>
    <t>Total..............</t>
  </si>
  <si>
    <t>Percentual.....</t>
  </si>
  <si>
    <t>Tabela 48 – Laranjas: Área de pomares de variedades precoces por setor e região [inventário 2022]</t>
  </si>
  <si>
    <t>Precoces</t>
  </si>
  <si>
    <t>Valência Americana</t>
  </si>
  <si>
    <t>Triâng.Mineiro.....</t>
  </si>
  <si>
    <t>Bebedouro............</t>
  </si>
  <si>
    <t>Altinópolis...........</t>
  </si>
  <si>
    <t>Matão...................</t>
  </si>
  <si>
    <t>Duartina...............</t>
  </si>
  <si>
    <t>Itapetininga..........</t>
  </si>
  <si>
    <t>Percentual...........</t>
  </si>
  <si>
    <t>Tabela 49 – Laranjas: Árvores de variedades precoces por setor e região [inventário 2022]</t>
  </si>
  <si>
    <t>Tabela 50 – Laranjas: Área de pomares de variedades de meia-estação e tardias por setor e região [inventário 2022]</t>
  </si>
  <si>
    <t>Meia-estação e Tardias</t>
  </si>
  <si>
    <t>Valência Folha Murcha</t>
  </si>
  <si>
    <t>S. J. Rio Preto.....</t>
  </si>
  <si>
    <t>Tabela 51 – Laranjas: Árvores de variedades de meia-estação e tardias por setor e região [inventário 2022]</t>
  </si>
  <si>
    <t>Tabela 52 – Laranjas: Área de pomares por faixa etária do talhão, região e variedade – Setor Norte [inventário 2022]</t>
  </si>
  <si>
    <t>Setor e variedade</t>
  </si>
  <si>
    <t>Acima de</t>
  </si>
  <si>
    <t>10 anos</t>
  </si>
  <si>
    <r>
      <t>TMG</t>
    </r>
    <r>
      <rPr>
        <vertAlign val="superscript"/>
        <sz val="10"/>
        <color theme="1"/>
        <rFont val="Times New Roman"/>
        <family val="1"/>
      </rPr>
      <t>2</t>
    </r>
  </si>
  <si>
    <t>Hamlin................</t>
  </si>
  <si>
    <t>Westin.................</t>
  </si>
  <si>
    <t>Rubi....................</t>
  </si>
  <si>
    <r>
      <t>V.Americana</t>
    </r>
    <r>
      <rPr>
        <vertAlign val="superscript"/>
        <sz val="10"/>
        <color theme="1"/>
        <rFont val="Times New Roman"/>
        <family val="1"/>
      </rPr>
      <t>3</t>
    </r>
    <r>
      <rPr>
        <sz val="10"/>
        <color theme="1"/>
        <rFont val="Times New Roman"/>
        <family val="1"/>
      </rPr>
      <t>......</t>
    </r>
  </si>
  <si>
    <t>Seleta...................</t>
  </si>
  <si>
    <t>Pineapple.............</t>
  </si>
  <si>
    <t>Pera Rio .............</t>
  </si>
  <si>
    <t>Valência..............</t>
  </si>
  <si>
    <r>
      <t>V.Folha Murcha</t>
    </r>
    <r>
      <rPr>
        <vertAlign val="superscript"/>
        <sz val="10"/>
        <color theme="1"/>
        <rFont val="Times New Roman"/>
        <family val="1"/>
      </rPr>
      <t>4</t>
    </r>
  </si>
  <si>
    <t>Natal....................</t>
  </si>
  <si>
    <t>Subtotal..................</t>
  </si>
  <si>
    <t>Percentual..............</t>
  </si>
  <si>
    <r>
      <t>BEB</t>
    </r>
    <r>
      <rPr>
        <vertAlign val="superscript"/>
        <sz val="10"/>
        <color theme="1"/>
        <rFont val="Times New Roman"/>
        <family val="1"/>
      </rPr>
      <t>5</t>
    </r>
  </si>
  <si>
    <t>Westin................</t>
  </si>
  <si>
    <t>Seleta..................</t>
  </si>
  <si>
    <t>Pineapple............</t>
  </si>
  <si>
    <t>Natal...................</t>
  </si>
  <si>
    <r>
      <t>ALT</t>
    </r>
    <r>
      <rPr>
        <vertAlign val="superscript"/>
        <sz val="10"/>
        <color theme="1"/>
        <rFont val="Times New Roman"/>
        <family val="1"/>
      </rPr>
      <t>7</t>
    </r>
  </si>
  <si>
    <t>Total......................</t>
  </si>
  <si>
    <t>53 – Laranjas: Árvores por grupo de idade, faixa etária do talhão, região e variedade – Setor Norte [inventário 2022]</t>
  </si>
  <si>
    <r>
      <t>TMG</t>
    </r>
    <r>
      <rPr>
        <vertAlign val="superscript"/>
        <sz val="10"/>
        <color theme="1"/>
        <rFont val="Times New Roman"/>
        <family val="1"/>
      </rPr>
      <t>1</t>
    </r>
  </si>
  <si>
    <r>
      <t>V.Americana</t>
    </r>
    <r>
      <rPr>
        <vertAlign val="superscript"/>
        <sz val="10"/>
        <color theme="1"/>
        <rFont val="Times New Roman"/>
        <family val="1"/>
      </rPr>
      <t>2</t>
    </r>
    <r>
      <rPr>
        <sz val="10"/>
        <color theme="1"/>
        <rFont val="Times New Roman"/>
        <family val="1"/>
      </rPr>
      <t>......</t>
    </r>
  </si>
  <si>
    <r>
      <t>V.Folha Murcha</t>
    </r>
    <r>
      <rPr>
        <vertAlign val="superscript"/>
        <sz val="10"/>
        <color theme="1"/>
        <rFont val="Times New Roman"/>
        <family val="1"/>
      </rPr>
      <t>3</t>
    </r>
  </si>
  <si>
    <r>
      <t>BEB</t>
    </r>
    <r>
      <rPr>
        <vertAlign val="superscript"/>
        <sz val="10"/>
        <color theme="1"/>
        <rFont val="Times New Roman"/>
        <family val="1"/>
      </rPr>
      <t>4</t>
    </r>
  </si>
  <si>
    <r>
      <t>ALT</t>
    </r>
    <r>
      <rPr>
        <vertAlign val="superscript"/>
        <sz val="10"/>
        <color theme="1"/>
        <rFont val="Times New Roman"/>
        <family val="1"/>
      </rPr>
      <t>5</t>
    </r>
  </si>
  <si>
    <t>Tabela 54 – Laranjas: Área de pomares por faixa etária do talhão, região e variedade – Setor Noroeste [inventário 2022]</t>
  </si>
  <si>
    <r>
      <t>VOT</t>
    </r>
    <r>
      <rPr>
        <vertAlign val="superscript"/>
        <sz val="10"/>
        <color theme="1"/>
        <rFont val="Times New Roman"/>
        <family val="1"/>
      </rPr>
      <t>2</t>
    </r>
  </si>
  <si>
    <r>
      <t>SJO</t>
    </r>
    <r>
      <rPr>
        <vertAlign val="superscript"/>
        <sz val="10"/>
        <color theme="1"/>
        <rFont val="Times New Roman"/>
        <family val="1"/>
      </rPr>
      <t>5</t>
    </r>
  </si>
  <si>
    <r>
      <t>V.Folha Murcha</t>
    </r>
    <r>
      <rPr>
        <vertAlign val="superscript"/>
        <sz val="10"/>
        <color theme="1"/>
        <rFont val="Times New Roman"/>
        <family val="1"/>
      </rPr>
      <t>5</t>
    </r>
  </si>
  <si>
    <t>Tabela 55 – Laranjas: Árvores por grupo de idade, região e variedade – Setor Noroeste [inventário 2022]</t>
  </si>
  <si>
    <r>
      <t>VOT</t>
    </r>
    <r>
      <rPr>
        <vertAlign val="superscript"/>
        <sz val="10"/>
        <color theme="1"/>
        <rFont val="Times New Roman"/>
        <family val="1"/>
      </rPr>
      <t>1</t>
    </r>
  </si>
  <si>
    <t>Pera Rio ............</t>
  </si>
  <si>
    <r>
      <t>SJO</t>
    </r>
    <r>
      <rPr>
        <vertAlign val="superscript"/>
        <sz val="10"/>
        <color theme="1"/>
        <rFont val="Times New Roman"/>
        <family val="1"/>
      </rPr>
      <t>4</t>
    </r>
  </si>
  <si>
    <t>Tabela 56 – Laranjas: Área de pomares por faixa etária do talhão, região e variedade – Setor Centro [inventário 2022]</t>
  </si>
  <si>
    <r>
      <t>MAT</t>
    </r>
    <r>
      <rPr>
        <vertAlign val="superscript"/>
        <sz val="10"/>
        <color theme="1"/>
        <rFont val="Times New Roman"/>
        <family val="1"/>
      </rPr>
      <t>2</t>
    </r>
  </si>
  <si>
    <r>
      <t>DUA</t>
    </r>
    <r>
      <rPr>
        <vertAlign val="superscript"/>
        <sz val="10"/>
        <color theme="1"/>
        <rFont val="Times New Roman"/>
        <family val="1"/>
      </rPr>
      <t>5</t>
    </r>
  </si>
  <si>
    <r>
      <t>BRO</t>
    </r>
    <r>
      <rPr>
        <vertAlign val="superscript"/>
        <sz val="10"/>
        <color theme="1"/>
        <rFont val="Times New Roman"/>
        <family val="1"/>
      </rPr>
      <t>6</t>
    </r>
  </si>
  <si>
    <t>Tabela 57 – Laranjas: Árvores por grupo de idade, faixa etária do talhão, região e variedade – Setor Centro [inventário 2022]</t>
  </si>
  <si>
    <r>
      <t>MAT</t>
    </r>
    <r>
      <rPr>
        <vertAlign val="superscript"/>
        <sz val="10"/>
        <color theme="1"/>
        <rFont val="Times New Roman"/>
        <family val="1"/>
      </rPr>
      <t>1</t>
    </r>
  </si>
  <si>
    <r>
      <t>DUA</t>
    </r>
    <r>
      <rPr>
        <vertAlign val="superscript"/>
        <sz val="10"/>
        <color theme="1"/>
        <rFont val="Times New Roman"/>
        <family val="1"/>
      </rPr>
      <t>4</t>
    </r>
  </si>
  <si>
    <r>
      <t>BRO</t>
    </r>
    <r>
      <rPr>
        <vertAlign val="superscript"/>
        <sz val="10"/>
        <color theme="1"/>
        <rFont val="Times New Roman"/>
        <family val="1"/>
      </rPr>
      <t>5</t>
    </r>
  </si>
  <si>
    <t>Tabela 58 – Laranjas: Área de pomares por grupo de idade, região e variedade – Setor Sul [inventário 2022]</t>
  </si>
  <si>
    <r>
      <t>PFE</t>
    </r>
    <r>
      <rPr>
        <vertAlign val="superscript"/>
        <sz val="10"/>
        <color theme="1"/>
        <rFont val="Times New Roman"/>
        <family val="1"/>
      </rPr>
      <t>2</t>
    </r>
  </si>
  <si>
    <r>
      <t>LIM</t>
    </r>
    <r>
      <rPr>
        <vertAlign val="superscript"/>
        <sz val="10"/>
        <color theme="1"/>
        <rFont val="Times New Roman"/>
        <family val="1"/>
      </rPr>
      <t>5</t>
    </r>
  </si>
  <si>
    <t>Tabela 59 – Laranjas: Árvores de pomares por faixa etária do talhão, região e variedade – Setor Sul [inventário 2022]</t>
  </si>
  <si>
    <t>acima de</t>
  </si>
  <si>
    <r>
      <t>PFE</t>
    </r>
    <r>
      <rPr>
        <vertAlign val="superscript"/>
        <sz val="10"/>
        <color theme="1"/>
        <rFont val="Times New Roman"/>
        <family val="1"/>
      </rPr>
      <t>1</t>
    </r>
  </si>
  <si>
    <r>
      <t>LIM</t>
    </r>
    <r>
      <rPr>
        <vertAlign val="superscript"/>
        <sz val="10"/>
        <color theme="1"/>
        <rFont val="Times New Roman"/>
        <family val="1"/>
      </rPr>
      <t>4</t>
    </r>
  </si>
  <si>
    <t>Tabela 60 – Laranjas: Área de pomares por faixa etária do talhão, região e variedade – Setor Sudoeste [inventário 2022]</t>
  </si>
  <si>
    <r>
      <t>AVA</t>
    </r>
    <r>
      <rPr>
        <vertAlign val="superscript"/>
        <sz val="10"/>
        <color theme="1"/>
        <rFont val="Times New Roman"/>
        <family val="1"/>
      </rPr>
      <t>2</t>
    </r>
  </si>
  <si>
    <r>
      <t>ITG</t>
    </r>
    <r>
      <rPr>
        <vertAlign val="superscript"/>
        <sz val="10"/>
        <color theme="1"/>
        <rFont val="Times New Roman"/>
        <family val="1"/>
      </rPr>
      <t>5</t>
    </r>
  </si>
  <si>
    <t>Tabela 61 – Laranjas: Árvores por grupo de idade, faixa etária do talhão, região e variedade – Setor Sudoeste [inventário 2022]</t>
  </si>
  <si>
    <t>acima de  10 anos</t>
  </si>
  <si>
    <r>
      <t>AVA</t>
    </r>
    <r>
      <rPr>
        <vertAlign val="superscript"/>
        <sz val="10"/>
        <color theme="1"/>
        <rFont val="Times New Roman"/>
        <family val="1"/>
      </rPr>
      <t>1</t>
    </r>
  </si>
  <si>
    <r>
      <t>ITG</t>
    </r>
    <r>
      <rPr>
        <vertAlign val="superscript"/>
        <sz val="10"/>
        <color theme="1"/>
        <rFont val="Times New Roman"/>
        <family val="1"/>
      </rPr>
      <t>4</t>
    </r>
  </si>
  <si>
    <t>Tabela 62 – Laranjas: Área de pomares por setor e variedade [inventário 2022]</t>
  </si>
  <si>
    <t>no grupo de variedade</t>
  </si>
  <si>
    <t>no total</t>
  </si>
  <si>
    <t>Hamlin..........................</t>
  </si>
  <si>
    <t>Westin...........................</t>
  </si>
  <si>
    <t>Rubi..............................</t>
  </si>
  <si>
    <t>Valência Americana.....</t>
  </si>
  <si>
    <t>Seleta.............................</t>
  </si>
  <si>
    <t>Pineapple.......................</t>
  </si>
  <si>
    <t>Meia-estação</t>
  </si>
  <si>
    <t>Pera Rio .......................</t>
  </si>
  <si>
    <t>Tardias</t>
  </si>
  <si>
    <t>Valência........................</t>
  </si>
  <si>
    <r>
      <t>V.Folha Murcha</t>
    </r>
    <r>
      <rPr>
        <vertAlign val="superscript"/>
        <sz val="10"/>
        <color theme="1"/>
        <rFont val="Times New Roman"/>
        <family val="1"/>
      </rPr>
      <t>1</t>
    </r>
    <r>
      <rPr>
        <sz val="10"/>
        <color theme="1"/>
        <rFont val="Times New Roman"/>
        <family val="1"/>
      </rPr>
      <t>...........</t>
    </r>
  </si>
  <si>
    <t>Natal.............................</t>
  </si>
  <si>
    <t xml:space="preserve"> (X) </t>
  </si>
  <si>
    <t>Percentual..................</t>
  </si>
  <si>
    <t>Tabela 63 – Laranjas: Árvores por setor e variedade [inventário 2022]</t>
  </si>
  <si>
    <t>Tabela 64 – Laranjas: Área de pomares por ano de plantio [inventários 2018, 2022 e variação acumulada]</t>
  </si>
  <si>
    <r>
      <t>Ano de plantio</t>
    </r>
    <r>
      <rPr>
        <vertAlign val="superscript"/>
        <sz val="10"/>
        <color theme="1"/>
        <rFont val="Times New Roman"/>
        <family val="1"/>
      </rPr>
      <t>1</t>
    </r>
  </si>
  <si>
    <r>
      <t>Inventário 2018</t>
    </r>
    <r>
      <rPr>
        <vertAlign val="superscript"/>
        <sz val="10"/>
        <color theme="1"/>
        <rFont val="Times New Roman"/>
        <family val="1"/>
      </rPr>
      <t>2</t>
    </r>
  </si>
  <si>
    <r>
      <t>Inventário 2022</t>
    </r>
    <r>
      <rPr>
        <vertAlign val="superscript"/>
        <sz val="10"/>
        <color theme="1"/>
        <rFont val="Times New Roman"/>
        <family val="1"/>
      </rPr>
      <t>2</t>
    </r>
  </si>
  <si>
    <r>
      <t>Variação acumulada</t>
    </r>
    <r>
      <rPr>
        <vertAlign val="superscript"/>
        <sz val="10"/>
        <color theme="1"/>
        <rFont val="Times New Roman"/>
        <family val="1"/>
      </rPr>
      <t>3</t>
    </r>
  </si>
  <si>
    <t>(percentual)</t>
  </si>
  <si>
    <t>1979 e anos anteriores...................</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</si>
  <si>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</si>
  <si>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</si>
  <si>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</si>
  <si>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</si>
  <si>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</si>
  <si>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</si>
  <si>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</si>
  <si>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</si>
  <si>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</si>
  <si>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</si>
  <si>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</si>
  <si>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</si>
  <si>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</si>
  <si>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</si>
  <si>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</si>
  <si>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</si>
  <si>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</si>
  <si>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</si>
  <si>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</si>
  <si>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</si>
  <si>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</si>
  <si>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</si>
  <si>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</si>
  <si>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</si>
  <si>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</si>
  <si>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</si>
  <si>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</si>
  <si>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</si>
  <si>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</si>
  <si>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</si>
  <si>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</si>
  <si>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</si>
  <si>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</si>
  <si>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</si>
  <si>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</si>
  <si>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</si>
  <si>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</si>
  <si>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</si>
  <si>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</si>
  <si>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</si>
  <si>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Pomares adultos..........................</t>
  </si>
  <si>
    <t>2020...............................................</t>
  </si>
  <si>
    <t>2021...............................................</t>
  </si>
  <si>
    <t>Pomares em formação.................</t>
  </si>
  <si>
    <t>Tabela 65 – Laranjas: Árvores por ano de plantio [inventários 2018, 2022 e variação acumulada]</t>
  </si>
  <si>
    <t>1980..............................................</t>
  </si>
  <si>
    <t>1981..............................................</t>
  </si>
  <si>
    <t>1983..............................................</t>
  </si>
  <si>
    <t>2013...............................................</t>
  </si>
  <si>
    <t>2014...............................................</t>
  </si>
  <si>
    <t>2015...............................................</t>
  </si>
  <si>
    <r>
      <t>Replantas de 6 a 10 anos</t>
    </r>
    <r>
      <rPr>
        <vertAlign val="superscript"/>
        <sz val="10"/>
        <color theme="1"/>
        <rFont val="Times New Roman"/>
        <family val="1"/>
      </rPr>
      <t>4</t>
    </r>
    <r>
      <rPr>
        <sz val="10"/>
        <color theme="1"/>
        <rFont val="Times New Roman"/>
        <family val="1"/>
      </rPr>
      <t>..............</t>
    </r>
  </si>
  <si>
    <r>
      <t>Replantas de 3 a 5 anos</t>
    </r>
    <r>
      <rPr>
        <vertAlign val="superscript"/>
        <sz val="10"/>
        <color theme="1"/>
        <rFont val="Times New Roman"/>
        <family val="1"/>
      </rPr>
      <t>4</t>
    </r>
    <r>
      <rPr>
        <sz val="10"/>
        <color theme="1"/>
        <rFont val="Times New Roman"/>
        <family val="1"/>
      </rPr>
      <t>................</t>
    </r>
  </si>
  <si>
    <t>Árvores produtivas......................</t>
  </si>
  <si>
    <r>
      <t>Replantas de 0 a 2 anos</t>
    </r>
    <r>
      <rPr>
        <vertAlign val="superscript"/>
        <sz val="10"/>
        <color theme="1"/>
        <rFont val="Times New Roman"/>
        <family val="1"/>
      </rPr>
      <t>4</t>
    </r>
    <r>
      <rPr>
        <sz val="10"/>
        <color theme="1"/>
        <rFont val="Times New Roman"/>
        <family val="1"/>
      </rPr>
      <t>.................</t>
    </r>
  </si>
  <si>
    <t>Árvores não produtivas...............</t>
  </si>
  <si>
    <t>Tabela 66 – Laranjas: Área de pomares por setor e ano de plantio [inventário 2022]</t>
  </si>
  <si>
    <t>2013.............................................</t>
  </si>
  <si>
    <t>2014.............................................</t>
  </si>
  <si>
    <t>Pomares adultos.........................</t>
  </si>
  <si>
    <t>Pomares em formação...............</t>
  </si>
  <si>
    <t>Percentual..................................</t>
  </si>
  <si>
    <t>Tabela 67 – Laranjas: Árvores por setor e ano de plantio [inventário 2022]</t>
  </si>
  <si>
    <t>1979 e anos anteriores..................</t>
  </si>
  <si>
    <t>2015..............................................</t>
  </si>
  <si>
    <t>2016..............................................</t>
  </si>
  <si>
    <t>2017..............................................</t>
  </si>
  <si>
    <t>2018..............................................</t>
  </si>
  <si>
    <t>2019..............................................</t>
  </si>
  <si>
    <r>
      <t>Replantas de 6 a 10 anos</t>
    </r>
    <r>
      <rPr>
        <vertAlign val="superscript"/>
        <sz val="10"/>
        <color theme="1"/>
        <rFont val="Times New Roman"/>
        <family val="1"/>
      </rPr>
      <t>2</t>
    </r>
    <r>
      <rPr>
        <sz val="10"/>
        <color theme="1"/>
        <rFont val="Times New Roman"/>
        <family val="1"/>
      </rPr>
      <t>.............</t>
    </r>
  </si>
  <si>
    <r>
      <t>Replantas de 3 a 5 anos</t>
    </r>
    <r>
      <rPr>
        <vertAlign val="superscript"/>
        <sz val="10"/>
        <color theme="1"/>
        <rFont val="Times New Roman"/>
        <family val="1"/>
      </rPr>
      <t>2</t>
    </r>
    <r>
      <rPr>
        <sz val="10"/>
        <color theme="1"/>
        <rFont val="Times New Roman"/>
        <family val="1"/>
      </rPr>
      <t>...............</t>
    </r>
  </si>
  <si>
    <t>Árvores produtivas.....................</t>
  </si>
  <si>
    <r>
      <t>Replantas 0 a 2 anos</t>
    </r>
    <r>
      <rPr>
        <vertAlign val="superscript"/>
        <sz val="10"/>
        <color theme="1"/>
        <rFont val="Times New Roman"/>
        <family val="1"/>
      </rPr>
      <t>2</t>
    </r>
    <r>
      <rPr>
        <sz val="10"/>
        <color theme="1"/>
        <rFont val="Times New Roman"/>
        <family val="1"/>
      </rPr>
      <t>....................</t>
    </r>
  </si>
  <si>
    <t>2020..............................................</t>
  </si>
  <si>
    <t>2021..............................................</t>
  </si>
  <si>
    <t>Árvores não produtivas.............</t>
  </si>
  <si>
    <t>Percentual....................................</t>
  </si>
  <si>
    <t>Tabela 68–Laranjas: Área de pomares de variedades precoces por ano de plantio [inventário 2022]</t>
  </si>
  <si>
    <t>1979 e anos anteriores......</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</si>
  <si>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</si>
  <si>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</si>
  <si>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</si>
  <si>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</si>
  <si>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</si>
  <si>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</si>
  <si>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</si>
  <si>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</si>
  <si>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</si>
  <si>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</si>
  <si>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</si>
  <si>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</si>
  <si>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</si>
  <si>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</si>
  <si>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</si>
  <si>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</si>
  <si>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</si>
  <si>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</si>
  <si>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</si>
  <si>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</si>
  <si>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</si>
  <si>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</si>
  <si>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</si>
  <si>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</si>
  <si>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</si>
  <si>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</si>
  <si>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</si>
  <si>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</si>
  <si>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</si>
  <si>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</si>
  <si>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</si>
  <si>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</si>
  <si>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</si>
  <si>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</si>
  <si>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</si>
  <si>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</si>
  <si>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</si>
  <si>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</si>
  <si>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</si>
  <si>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</si>
  <si>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Pomares adultos.............</t>
  </si>
  <si>
    <t>2020..................................</t>
  </si>
  <si>
    <t>2021..................................</t>
  </si>
  <si>
    <t>Pomares em formação...</t>
  </si>
  <si>
    <t>Tabela 69 – Laranjas: Árvores de variedades precoces por ano de plantio [inventário 2022]</t>
  </si>
  <si>
    <t>1979 e anos anteriores.......</t>
  </si>
  <si>
    <r>
      <t>Replantas de 6 a 10 anos</t>
    </r>
    <r>
      <rPr>
        <vertAlign val="superscript"/>
        <sz val="10"/>
        <color theme="1"/>
        <rFont val="Times New Roman"/>
        <family val="1"/>
      </rPr>
      <t>2</t>
    </r>
    <r>
      <rPr>
        <sz val="10"/>
        <color theme="1"/>
        <rFont val="Times New Roman"/>
        <family val="1"/>
      </rPr>
      <t>..</t>
    </r>
  </si>
  <si>
    <r>
      <t>Replantas de 3 a 5 anos</t>
    </r>
    <r>
      <rPr>
        <vertAlign val="superscript"/>
        <sz val="10"/>
        <color theme="1"/>
        <rFont val="Times New Roman"/>
        <family val="1"/>
      </rPr>
      <t>2</t>
    </r>
    <r>
      <rPr>
        <sz val="10"/>
        <color theme="1"/>
        <rFont val="Times New Roman"/>
        <family val="1"/>
      </rPr>
      <t>....</t>
    </r>
  </si>
  <si>
    <t>Árvores produtivas..........</t>
  </si>
  <si>
    <r>
      <t>Replantas 0 a 2 anos</t>
    </r>
    <r>
      <rPr>
        <vertAlign val="superscript"/>
        <sz val="10"/>
        <color theme="1"/>
        <rFont val="Times New Roman"/>
        <family val="1"/>
      </rPr>
      <t>2</t>
    </r>
    <r>
      <rPr>
        <sz val="10"/>
        <color theme="1"/>
        <rFont val="Times New Roman"/>
        <family val="1"/>
      </rPr>
      <t>........</t>
    </r>
  </si>
  <si>
    <t>Árvores não produtivas..</t>
  </si>
  <si>
    <t>Total.................................</t>
  </si>
  <si>
    <t>Tabela 70 – Laranjas: Área de pomares de variedades meia-estação e tardias por ano de plantio [inventário 2022]</t>
  </si>
  <si>
    <t>Percentual.......................</t>
  </si>
  <si>
    <t>Tabela 71 – Laranjas: Árvores de variedades meia-estação e tardias por ano de plantio [inventário 2022]</t>
  </si>
  <si>
    <t xml:space="preserve"> árvores)</t>
  </si>
  <si>
    <r>
      <t>Replantas de 6 a 10 anos</t>
    </r>
    <r>
      <rPr>
        <vertAlign val="superscript"/>
        <sz val="10"/>
        <color theme="1"/>
        <rFont val="Times New Roman"/>
        <family val="1"/>
      </rPr>
      <t>2</t>
    </r>
  </si>
  <si>
    <r>
      <t>Replantas de 3 a 5 anos</t>
    </r>
    <r>
      <rPr>
        <vertAlign val="superscript"/>
        <sz val="10"/>
        <color theme="1"/>
        <rFont val="Times New Roman"/>
        <family val="1"/>
      </rPr>
      <t>2</t>
    </r>
    <r>
      <rPr>
        <sz val="10"/>
        <color theme="1"/>
        <rFont val="Times New Roman"/>
        <family val="1"/>
      </rPr>
      <t>...</t>
    </r>
  </si>
  <si>
    <t>Árvores produtivas.........</t>
  </si>
  <si>
    <r>
      <t>Replantas de 0 a 2 anos</t>
    </r>
    <r>
      <rPr>
        <vertAlign val="superscript"/>
        <sz val="10"/>
        <color theme="1"/>
        <rFont val="Times New Roman"/>
        <family val="1"/>
      </rPr>
      <t>2</t>
    </r>
  </si>
  <si>
    <t>Árvores não produtivas.</t>
  </si>
  <si>
    <r>
      <t>Tabela 72 – Laranjas: Densidade</t>
    </r>
    <r>
      <rPr>
        <vertAlign val="superscript"/>
        <sz val="10"/>
        <color theme="1"/>
        <rFont val="Times New Roman"/>
        <family val="1"/>
      </rPr>
      <t>1</t>
    </r>
    <r>
      <rPr>
        <b/>
        <sz val="10"/>
        <color theme="1"/>
        <rFont val="Times New Roman"/>
        <family val="1"/>
      </rPr>
      <t xml:space="preserve"> de pomares em formação e adultos por setor e região [inventários 2018 e 2022]</t>
    </r>
  </si>
  <si>
    <r>
      <t>Pomares em formação</t>
    </r>
    <r>
      <rPr>
        <vertAlign val="superscript"/>
        <sz val="10"/>
        <color theme="1"/>
        <rFont val="Times New Roman"/>
        <family val="1"/>
      </rPr>
      <t>2</t>
    </r>
  </si>
  <si>
    <t>Pomares</t>
  </si>
  <si>
    <r>
      <t>adultos</t>
    </r>
    <r>
      <rPr>
        <vertAlign val="superscript"/>
        <sz val="10"/>
        <color theme="1"/>
        <rFont val="Times New Roman"/>
        <family val="1"/>
      </rPr>
      <t>3</t>
    </r>
  </si>
  <si>
    <t>(árvores/</t>
  </si>
  <si>
    <t>hectare)</t>
  </si>
  <si>
    <t>Triângulo Mineiro......................................................</t>
  </si>
  <si>
    <t>Bebedouro..................................................................</t>
  </si>
  <si>
    <t>Altinópolis.................................................................</t>
  </si>
  <si>
    <t>Média .......................................................................</t>
  </si>
  <si>
    <t>Votuporanga..............................................................</t>
  </si>
  <si>
    <t>São José do Rio Preto...............................................</t>
  </si>
  <si>
    <t>Média.........................................................................</t>
  </si>
  <si>
    <t>Matão.........................................................................</t>
  </si>
  <si>
    <t>Duartina.....................................................................</t>
  </si>
  <si>
    <t>Brotas........................................................................</t>
  </si>
  <si>
    <t>Média.......................................................................</t>
  </si>
  <si>
    <t>Porto Ferreira............................................................</t>
  </si>
  <si>
    <t>Limeira......................................................................</t>
  </si>
  <si>
    <t>Avaré..........................................................................</t>
  </si>
  <si>
    <t>Itapetininga................................................................</t>
  </si>
  <si>
    <t>Média........................................................................</t>
  </si>
  <si>
    <t>Média geral...............................................................</t>
  </si>
  <si>
    <r>
      <t>Tabela 73 – Laranjas: Densidade</t>
    </r>
    <r>
      <rPr>
        <vertAlign val="superscript"/>
        <sz val="10"/>
        <color theme="1"/>
        <rFont val="Times New Roman"/>
        <family val="1"/>
      </rPr>
      <t>1</t>
    </r>
    <r>
      <rPr>
        <sz val="10"/>
        <color theme="1"/>
        <rFont val="Times New Roman"/>
        <family val="1"/>
      </rPr>
      <t xml:space="preserve"> </t>
    </r>
    <r>
      <rPr>
        <b/>
        <sz val="10"/>
        <color theme="1"/>
        <rFont val="Times New Roman"/>
        <family val="1"/>
      </rPr>
      <t>de pomares em formação e adultos por variedade e maturação [inventários 2018 e 2022]</t>
    </r>
  </si>
  <si>
    <r>
      <t>Pomares adultos</t>
    </r>
    <r>
      <rPr>
        <vertAlign val="superscript"/>
        <sz val="10"/>
        <color theme="1"/>
        <rFont val="Times New Roman"/>
        <family val="1"/>
      </rPr>
      <t>3</t>
    </r>
  </si>
  <si>
    <t>Hamlin....................................</t>
  </si>
  <si>
    <t>Westin....................................</t>
  </si>
  <si>
    <t>Rubi........................................</t>
  </si>
  <si>
    <t>Valência Americana...............</t>
  </si>
  <si>
    <t>Seleta.....................................</t>
  </si>
  <si>
    <t xml:space="preserve"> (ND)</t>
  </si>
  <si>
    <t>Pineapple...............................</t>
  </si>
  <si>
    <t>Média.....................................</t>
  </si>
  <si>
    <t>Pera Rio.................................</t>
  </si>
  <si>
    <t>Valência..................................</t>
  </si>
  <si>
    <r>
      <t xml:space="preserve">    </t>
    </r>
    <r>
      <rPr>
        <sz val="10"/>
        <color theme="1"/>
        <rFont val="Times New Roman"/>
        <family val="1"/>
      </rPr>
      <t>Valência Folha Murcha...........</t>
    </r>
  </si>
  <si>
    <t xml:space="preserve">    Natal........................................</t>
  </si>
  <si>
    <t>Média......................................</t>
  </si>
  <si>
    <t>Média geral............................</t>
  </si>
  <si>
    <r>
      <t>Tabela 74 – Laranjas: Densidade</t>
    </r>
    <r>
      <rPr>
        <vertAlign val="superscript"/>
        <sz val="10"/>
        <color theme="1"/>
        <rFont val="Times New Roman"/>
        <family val="1"/>
      </rPr>
      <t>1</t>
    </r>
    <r>
      <rPr>
        <b/>
        <sz val="10"/>
        <color theme="1"/>
        <rFont val="Times New Roman"/>
        <family val="1"/>
      </rPr>
      <t xml:space="preserve"> de pomares em formação por variedade e região [inventário 2022]</t>
    </r>
  </si>
  <si>
    <t>Região</t>
  </si>
  <si>
    <t>Média</t>
  </si>
  <si>
    <r>
      <t>BEB</t>
    </r>
    <r>
      <rPr>
        <vertAlign val="superscript"/>
        <sz val="10"/>
        <color theme="1"/>
        <rFont val="Times New Roman"/>
        <family val="1"/>
      </rPr>
      <t>3</t>
    </r>
  </si>
  <si>
    <r>
      <t>ALT</t>
    </r>
    <r>
      <rPr>
        <vertAlign val="superscript"/>
        <sz val="10"/>
        <color theme="1"/>
        <rFont val="Times New Roman"/>
        <family val="1"/>
      </rPr>
      <t>4</t>
    </r>
  </si>
  <si>
    <r>
      <t>VOT</t>
    </r>
    <r>
      <rPr>
        <vertAlign val="superscript"/>
        <sz val="10"/>
        <color theme="1"/>
        <rFont val="Times New Roman"/>
        <family val="1"/>
      </rPr>
      <t>5</t>
    </r>
  </si>
  <si>
    <r>
      <t>SJO</t>
    </r>
    <r>
      <rPr>
        <vertAlign val="superscript"/>
        <sz val="10"/>
        <color theme="1"/>
        <rFont val="Times New Roman"/>
        <family val="1"/>
      </rPr>
      <t>6</t>
    </r>
  </si>
  <si>
    <r>
      <t>MAT</t>
    </r>
    <r>
      <rPr>
        <vertAlign val="superscript"/>
        <sz val="10"/>
        <color theme="1"/>
        <rFont val="Times New Roman"/>
        <family val="1"/>
      </rPr>
      <t>7</t>
    </r>
  </si>
  <si>
    <r>
      <t>DUA</t>
    </r>
    <r>
      <rPr>
        <vertAlign val="superscript"/>
        <sz val="10"/>
        <color theme="1"/>
        <rFont val="Times New Roman"/>
        <family val="1"/>
      </rPr>
      <t>8</t>
    </r>
  </si>
  <si>
    <r>
      <t>BRO</t>
    </r>
    <r>
      <rPr>
        <vertAlign val="superscript"/>
        <sz val="10"/>
        <color theme="1"/>
        <rFont val="Times New Roman"/>
        <family val="1"/>
      </rPr>
      <t>9</t>
    </r>
  </si>
  <si>
    <r>
      <t>PFE</t>
    </r>
    <r>
      <rPr>
        <vertAlign val="superscript"/>
        <sz val="10"/>
        <color theme="1"/>
        <rFont val="Times New Roman"/>
        <family val="1"/>
      </rPr>
      <t>10</t>
    </r>
  </si>
  <si>
    <r>
      <t>LIM</t>
    </r>
    <r>
      <rPr>
        <vertAlign val="superscript"/>
        <sz val="10"/>
        <color theme="1"/>
        <rFont val="Times New Roman"/>
        <family val="1"/>
      </rPr>
      <t>11</t>
    </r>
  </si>
  <si>
    <r>
      <t>AVA</t>
    </r>
    <r>
      <rPr>
        <vertAlign val="superscript"/>
        <sz val="10"/>
        <color theme="1"/>
        <rFont val="Times New Roman"/>
        <family val="1"/>
      </rPr>
      <t>12</t>
    </r>
  </si>
  <si>
    <r>
      <t>ITG</t>
    </r>
    <r>
      <rPr>
        <vertAlign val="superscript"/>
        <sz val="10"/>
        <color theme="1"/>
        <rFont val="Times New Roman"/>
        <family val="1"/>
      </rPr>
      <t>13</t>
    </r>
  </si>
  <si>
    <t>Hamlin………………..</t>
  </si>
  <si>
    <t>Westin………………..</t>
  </si>
  <si>
    <t>Rubi…………………..</t>
  </si>
  <si>
    <t>Valência Americana…..</t>
  </si>
  <si>
    <t>Seleta…………………</t>
  </si>
  <si>
    <t>Pineapple……………..</t>
  </si>
  <si>
    <t>Média………………...</t>
  </si>
  <si>
    <t>Pera Rio………………</t>
  </si>
  <si>
    <t>Média………………..</t>
  </si>
  <si>
    <t>Valência………………</t>
  </si>
  <si>
    <r>
      <t>VFolha Murcha</t>
    </r>
    <r>
      <rPr>
        <vertAlign val="superscript"/>
        <sz val="10"/>
        <color theme="1"/>
        <rFont val="Times New Roman"/>
        <family val="1"/>
      </rPr>
      <t>14</t>
    </r>
    <r>
      <rPr>
        <sz val="10"/>
        <color theme="1"/>
        <rFont val="Times New Roman"/>
        <family val="1"/>
      </rPr>
      <t>……..</t>
    </r>
  </si>
  <si>
    <t>Natal………………….</t>
  </si>
  <si>
    <t>Média geral………….</t>
  </si>
  <si>
    <r>
      <t>Tabela 75 – Laranjas: Densidade</t>
    </r>
    <r>
      <rPr>
        <vertAlign val="superscript"/>
        <sz val="10"/>
        <color theme="1"/>
        <rFont val="Times New Roman"/>
        <family val="1"/>
      </rPr>
      <t>1</t>
    </r>
    <r>
      <rPr>
        <b/>
        <sz val="10"/>
        <color theme="1"/>
        <rFont val="Times New Roman"/>
        <family val="1"/>
      </rPr>
      <t xml:space="preserve"> de pomares adultos por variedade e região [inventário 2022]</t>
    </r>
  </si>
  <si>
    <r>
      <t>Tabela 76 – Laranjas: Densidade</t>
    </r>
    <r>
      <rPr>
        <vertAlign val="superscript"/>
        <sz val="10"/>
        <color theme="1"/>
        <rFont val="Times New Roman"/>
        <family val="1"/>
      </rPr>
      <t>1</t>
    </r>
    <r>
      <rPr>
        <b/>
        <sz val="10"/>
        <color theme="1"/>
        <rFont val="Times New Roman"/>
        <family val="1"/>
      </rPr>
      <t xml:space="preserve"> de pomares com idade até 10 anos por variedade e região [inventário 2022]</t>
    </r>
  </si>
  <si>
    <r>
      <t>Tabela 77 – Laranjas: Densidade</t>
    </r>
    <r>
      <rPr>
        <vertAlign val="superscript"/>
        <sz val="10"/>
        <color theme="1"/>
        <rFont val="Times New Roman"/>
        <family val="1"/>
      </rPr>
      <t>1</t>
    </r>
    <r>
      <rPr>
        <b/>
        <sz val="10"/>
        <color theme="1"/>
        <rFont val="Times New Roman"/>
        <family val="1"/>
      </rPr>
      <t xml:space="preserve"> de pomares com idade superior a 10 anos por variedade e região [inventário 2022]</t>
    </r>
  </si>
  <si>
    <r>
      <t>Tabela 78 – Laranjas: Densidade</t>
    </r>
    <r>
      <rPr>
        <vertAlign val="superscript"/>
        <sz val="10"/>
        <color theme="1"/>
        <rFont val="Times New Roman"/>
        <family val="1"/>
      </rPr>
      <t>1</t>
    </r>
    <r>
      <rPr>
        <b/>
        <sz val="10"/>
        <color theme="1"/>
        <rFont val="Times New Roman"/>
        <family val="1"/>
      </rPr>
      <t xml:space="preserve"> de pomares por ano de plantio [inventário 2022]</t>
    </r>
  </si>
  <si>
    <r>
      <t>Ano de plantio</t>
    </r>
    <r>
      <rPr>
        <vertAlign val="superscript"/>
        <sz val="10"/>
        <color theme="1"/>
        <rFont val="Times New Roman"/>
        <family val="1"/>
      </rPr>
      <t>2</t>
    </r>
  </si>
  <si>
    <t>Pomares de laranja</t>
  </si>
  <si>
    <t>(árvores/hectare)</t>
  </si>
  <si>
    <t>1979 e anos anteriores..............................................................</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</si>
  <si>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</si>
  <si>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</si>
  <si>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</si>
  <si>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</si>
  <si>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</si>
  <si>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</si>
  <si>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</si>
  <si>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</si>
  <si>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</si>
  <si>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</si>
  <si>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</si>
  <si>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</si>
  <si>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</si>
  <si>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</si>
  <si>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</si>
  <si>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</si>
  <si>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</si>
  <si>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</si>
  <si>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</si>
  <si>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</si>
  <si>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</si>
  <si>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</si>
  <si>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</si>
  <si>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</si>
  <si>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</si>
  <si>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</si>
  <si>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</si>
  <si>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</si>
  <si>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</si>
  <si>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</si>
  <si>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</si>
  <si>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</si>
  <si>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</si>
  <si>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</si>
  <si>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</si>
  <si>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</si>
  <si>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</si>
  <si>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</si>
  <si>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</si>
  <si>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</si>
  <si>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Pomares adultos.....................................................................</t>
  </si>
  <si>
    <t>2020..........................................................................................</t>
  </si>
  <si>
    <t>2021..........................................................................................</t>
  </si>
  <si>
    <t>Pomares em formação...........................................................</t>
  </si>
  <si>
    <t>Média.......................................................................................</t>
  </si>
  <si>
    <r>
      <t>Tabela 79 – Laranjas: Área de pomares irrigados, não irrigados ou sem informação sobre irrigação por setor e região</t>
    </r>
    <r>
      <rPr>
        <b/>
        <vertAlign val="superscript"/>
        <sz val="10"/>
        <color theme="1"/>
        <rFont val="Times New Roman"/>
        <family val="1"/>
      </rPr>
      <t xml:space="preserve">1 </t>
    </r>
    <r>
      <rPr>
        <b/>
        <sz val="10"/>
        <color theme="1"/>
        <rFont val="Times New Roman"/>
        <family val="1"/>
      </rPr>
      <t>[inventários 2018 e 2022]</t>
    </r>
  </si>
  <si>
    <t>irrigada</t>
  </si>
  <si>
    <t>não irrigada ou</t>
  </si>
  <si>
    <t>sem informação sobre irrigação</t>
  </si>
  <si>
    <t>Triângulo Mineiro........................................</t>
  </si>
  <si>
    <t>Bebedouro....................................................</t>
  </si>
  <si>
    <t>Altinópolis...................................................</t>
  </si>
  <si>
    <t>Subtotal ......................................................</t>
  </si>
  <si>
    <t>Votuporanga.................................................</t>
  </si>
  <si>
    <t>São José do Rio Preto...................................</t>
  </si>
  <si>
    <t>Subtotal.......................................................</t>
  </si>
  <si>
    <t>Matão............................................................</t>
  </si>
  <si>
    <t>Duartina........................................................</t>
  </si>
  <si>
    <t>Brotas...........................................................</t>
  </si>
  <si>
    <t>Subtotal......................................................</t>
  </si>
  <si>
    <t>Porto Ferreira...............................................</t>
  </si>
  <si>
    <t>Limeira........................................................</t>
  </si>
  <si>
    <t>Avaré...........................................................</t>
  </si>
  <si>
    <t>Itapetininga..................................................</t>
  </si>
  <si>
    <t>Total.............................................................</t>
  </si>
  <si>
    <t>Percentual...................................................</t>
  </si>
  <si>
    <r>
      <t>Tabela 80 – Laranjas: Área de pomares irrigados, não irrigados ou sem informação sobre irrigação por variedade</t>
    </r>
    <r>
      <rPr>
        <b/>
        <vertAlign val="superscript"/>
        <sz val="10"/>
        <color theme="1"/>
        <rFont val="Times New Roman"/>
        <family val="1"/>
      </rPr>
      <t xml:space="preserve">1 </t>
    </r>
    <r>
      <rPr>
        <b/>
        <sz val="10"/>
        <color theme="1"/>
        <rFont val="Times New Roman"/>
        <family val="1"/>
      </rPr>
      <t>[inventários 2018 e 2022]</t>
    </r>
  </si>
  <si>
    <t xml:space="preserve"> (hectares)</t>
  </si>
  <si>
    <t>Hamlin........................................................................</t>
  </si>
  <si>
    <t>Westin.........................................................................</t>
  </si>
  <si>
    <t>Rubi............................................................................</t>
  </si>
  <si>
    <t>Valência Americana....................................................</t>
  </si>
  <si>
    <t>Seleta..........................................................................</t>
  </si>
  <si>
    <t>Pineapple.....................................................................</t>
  </si>
  <si>
    <t>Subtotal......................................................................</t>
  </si>
  <si>
    <t>Pera Rio .....................................................................</t>
  </si>
  <si>
    <t>Valência......................................................................</t>
  </si>
  <si>
    <t>Valência Folha Murcha...............................................</t>
  </si>
  <si>
    <t>Natal...........................................................................</t>
  </si>
  <si>
    <t>Total...........................................................................</t>
  </si>
  <si>
    <r>
      <t>Tabela 81 – Laranjas: Área de pomares irrigados, não irrigados ou sem informação por grupo de idades</t>
    </r>
    <r>
      <rPr>
        <b/>
        <vertAlign val="superscript"/>
        <sz val="10"/>
        <color theme="1"/>
        <rFont val="Times New Roman"/>
        <family val="1"/>
      </rPr>
      <t>1</t>
    </r>
    <r>
      <rPr>
        <b/>
        <sz val="10"/>
        <color theme="1"/>
        <rFont val="Times New Roman"/>
        <family val="1"/>
      </rPr>
      <t xml:space="preserve"> [inventários 2018 e 2022]</t>
    </r>
  </si>
  <si>
    <t>Idades do pomar</t>
  </si>
  <si>
    <t>1 – 2 anos...................................................................</t>
  </si>
  <si>
    <t>3 – 5 anos...................................................................</t>
  </si>
  <si>
    <t>6 – 10 anos.................................................................</t>
  </si>
  <si>
    <t>Acima de 10 anos.......................................................</t>
  </si>
  <si>
    <r>
      <t>Tabela 82 – Laranjas: Área de pomares irrigados por método de irrigação</t>
    </r>
    <r>
      <rPr>
        <b/>
        <vertAlign val="superscript"/>
        <sz val="10"/>
        <color theme="1"/>
        <rFont val="Times New Roman"/>
        <family val="1"/>
      </rPr>
      <t>1</t>
    </r>
    <r>
      <rPr>
        <b/>
        <sz val="10"/>
        <color theme="1"/>
        <rFont val="Times New Roman"/>
        <family val="1"/>
      </rPr>
      <t xml:space="preserve"> [inventários 2018 e 2022]</t>
    </r>
  </si>
  <si>
    <t>Método de irrigação</t>
  </si>
  <si>
    <t>Aspersão....................................................................</t>
  </si>
  <si>
    <t>Localizada..................................................................</t>
  </si>
  <si>
    <t>Total..........................................................................</t>
  </si>
  <si>
    <r>
      <t>Tabela 83 –</t>
    </r>
    <r>
      <rPr>
        <sz val="10"/>
        <color theme="1"/>
        <rFont val="Times New Roman"/>
        <family val="1"/>
      </rPr>
      <t xml:space="preserve"> </t>
    </r>
    <r>
      <rPr>
        <b/>
        <sz val="10"/>
        <color theme="1"/>
        <rFont val="Times New Roman"/>
        <family val="1"/>
      </rPr>
      <t>Laranjas: Idade média</t>
    </r>
    <r>
      <rPr>
        <b/>
        <vertAlign val="superscript"/>
        <sz val="10"/>
        <color theme="1"/>
        <rFont val="Times New Roman"/>
        <family val="1"/>
      </rPr>
      <t>1</t>
    </r>
    <r>
      <rPr>
        <b/>
        <sz val="10"/>
        <color theme="1"/>
        <rFont val="Times New Roman"/>
        <family val="1"/>
      </rPr>
      <t xml:space="preserve"> dos pomares adultos por setor e região [inventário 2015 ao 2022]</t>
    </r>
  </si>
  <si>
    <r>
      <t>Inventário 2015</t>
    </r>
    <r>
      <rPr>
        <vertAlign val="superscript"/>
        <sz val="10"/>
        <color theme="1"/>
        <rFont val="Times New Roman"/>
        <family val="1"/>
      </rPr>
      <t>2</t>
    </r>
  </si>
  <si>
    <r>
      <t>Inventário 2016</t>
    </r>
    <r>
      <rPr>
        <vertAlign val="superscript"/>
        <sz val="10"/>
        <color theme="1"/>
        <rFont val="Times New Roman"/>
        <family val="1"/>
      </rPr>
      <t>3</t>
    </r>
  </si>
  <si>
    <r>
      <t>Inventário 2017</t>
    </r>
    <r>
      <rPr>
        <vertAlign val="superscript"/>
        <sz val="10"/>
        <color theme="1"/>
        <rFont val="Times New Roman"/>
        <family val="1"/>
      </rPr>
      <t>4</t>
    </r>
  </si>
  <si>
    <r>
      <t>Inventário 2018</t>
    </r>
    <r>
      <rPr>
        <vertAlign val="superscript"/>
        <sz val="10"/>
        <color theme="1"/>
        <rFont val="Times New Roman"/>
        <family val="1"/>
      </rPr>
      <t>5</t>
    </r>
  </si>
  <si>
    <r>
      <t>Inventário 2019</t>
    </r>
    <r>
      <rPr>
        <vertAlign val="superscript"/>
        <sz val="10"/>
        <color theme="1"/>
        <rFont val="Times New Roman"/>
        <family val="1"/>
      </rPr>
      <t>6</t>
    </r>
  </si>
  <si>
    <r>
      <t>Inventário 2020</t>
    </r>
    <r>
      <rPr>
        <vertAlign val="superscript"/>
        <sz val="10"/>
        <color theme="1"/>
        <rFont val="Times New Roman"/>
        <family val="1"/>
      </rPr>
      <t>7</t>
    </r>
  </si>
  <si>
    <r>
      <t>Inventário 2021</t>
    </r>
    <r>
      <rPr>
        <vertAlign val="superscript"/>
        <sz val="10"/>
        <color theme="1"/>
        <rFont val="Times New Roman"/>
        <family val="1"/>
      </rPr>
      <t>8</t>
    </r>
  </si>
  <si>
    <r>
      <t>Inventário 2022</t>
    </r>
    <r>
      <rPr>
        <vertAlign val="superscript"/>
        <sz val="10"/>
        <color theme="1"/>
        <rFont val="Times New Roman"/>
        <family val="1"/>
      </rPr>
      <t>9</t>
    </r>
  </si>
  <si>
    <t>(anos)</t>
  </si>
  <si>
    <t>Altinópolis....................</t>
  </si>
  <si>
    <t>Média...........................</t>
  </si>
  <si>
    <t>Votuporanga.................</t>
  </si>
  <si>
    <t>São José do Rio Preto..</t>
  </si>
  <si>
    <t>Matão...........................</t>
  </si>
  <si>
    <t>Duartina.......................</t>
  </si>
  <si>
    <t>Brotas..........................</t>
  </si>
  <si>
    <t>Média.........................</t>
  </si>
  <si>
    <t xml:space="preserve">Sul </t>
  </si>
  <si>
    <t>Porto Ferreira...............</t>
  </si>
  <si>
    <t>Limeira........................</t>
  </si>
  <si>
    <t>Média..........................</t>
  </si>
  <si>
    <t>Avaré...........................</t>
  </si>
  <si>
    <t>Itapetininga..................</t>
  </si>
  <si>
    <t>Média geral.................</t>
  </si>
  <si>
    <t>Tabela 88 – Laranjas: Árvores mortas e taxa de mortalidade por setor e região [inventários 2018 ao 2022]</t>
  </si>
  <si>
    <t xml:space="preserve">Triângulo Mineiro..... </t>
  </si>
  <si>
    <t>Bebedouro.................</t>
  </si>
  <si>
    <t>Altinópolis................</t>
  </si>
  <si>
    <t>Subtotal....................</t>
  </si>
  <si>
    <t>Votuporanga..............</t>
  </si>
  <si>
    <t>S. J. do Rio Preto.......</t>
  </si>
  <si>
    <t>Matão.........................</t>
  </si>
  <si>
    <t>Duartina.....................</t>
  </si>
  <si>
    <t>Brotas........................</t>
  </si>
  <si>
    <t>Porto Ferreira............</t>
  </si>
  <si>
    <t>Limeira......................</t>
  </si>
  <si>
    <t>Avaré.........................</t>
  </si>
  <si>
    <t>Itapetininga................</t>
  </si>
  <si>
    <t>Total.........................</t>
  </si>
  <si>
    <t>Tabela 89 – Laranjas: Árvores mortas e taxa de mortalidade por variedade [inventários 2018 ao 2022]</t>
  </si>
  <si>
    <t>Hamlin.......................</t>
  </si>
  <si>
    <t>Westin........................</t>
  </si>
  <si>
    <t>Rubi...........................</t>
  </si>
  <si>
    <t>Valência Americana..</t>
  </si>
  <si>
    <t>Seleta.........................</t>
  </si>
  <si>
    <t>Pineapple...................</t>
  </si>
  <si>
    <t>Pera Rio.....................</t>
  </si>
  <si>
    <t>Valência....................</t>
  </si>
  <si>
    <t>V. Folha Murcha.......</t>
  </si>
  <si>
    <t>Natal..........................</t>
  </si>
  <si>
    <t>Total..........................</t>
  </si>
  <si>
    <t>Tabela 90 – Laranjas: Árvores mortas e taxa de mortalidade por grupo de idade [inventário 2018 ao 2022]</t>
  </si>
  <si>
    <t>Idade do pomar</t>
  </si>
  <si>
    <t>1 – 2 anos...................</t>
  </si>
  <si>
    <t>3 – 5 anos...................</t>
  </si>
  <si>
    <t>6 – 10 anos.................</t>
  </si>
  <si>
    <t xml:space="preserve">Acima de 10 anos...... </t>
  </si>
  <si>
    <t>Tabela 91 – Laranjas: Falhas e percentual de falhas por setor e região [inventários 2018 ao 2022]</t>
  </si>
  <si>
    <t>(1.000 falhas)</t>
  </si>
  <si>
    <t>Tabela 92 – Laranjas: Falhas e percentual de falhas por variedade [inventários 2018 ao 2022]</t>
  </si>
  <si>
    <t>Tabela 93 – Laranjas: Falhas por grupo de idade [inventários 2018 ao 2022]</t>
  </si>
  <si>
    <t xml:space="preserve">Percentual </t>
  </si>
  <si>
    <t>Região e variedade</t>
  </si>
  <si>
    <t>0 – 2 anos</t>
  </si>
  <si>
    <t>acima 10 anos</t>
  </si>
  <si>
    <t>Replantas</t>
  </si>
  <si>
    <t>Bahia e Baianinha.....................</t>
  </si>
  <si>
    <t>Charmute de Brotas..................</t>
  </si>
  <si>
    <r>
      <t>Laranjas limas e lima doce</t>
    </r>
    <r>
      <rPr>
        <vertAlign val="superscript"/>
        <sz val="10"/>
        <color theme="1"/>
        <rFont val="Times New Roman"/>
        <family val="1"/>
      </rPr>
      <t>2</t>
    </r>
    <r>
      <rPr>
        <sz val="10"/>
        <color theme="1"/>
        <rFont val="Times New Roman"/>
        <family val="1"/>
      </rPr>
      <t>.......</t>
    </r>
  </si>
  <si>
    <t>Outras.......................................</t>
  </si>
  <si>
    <t>Subtotal......................................</t>
  </si>
  <si>
    <r>
      <t>Laranjas limas e lima doce</t>
    </r>
    <r>
      <rPr>
        <vertAlign val="superscript"/>
        <sz val="10"/>
        <color theme="1"/>
        <rFont val="Times New Roman"/>
        <family val="1"/>
      </rPr>
      <t>2</t>
    </r>
    <r>
      <rPr>
        <sz val="10"/>
        <color theme="1"/>
        <rFont val="Times New Roman"/>
        <family val="1"/>
      </rPr>
      <t>......</t>
    </r>
  </si>
  <si>
    <t>Outras........................................</t>
  </si>
  <si>
    <t>Subtotal.......................................</t>
  </si>
  <si>
    <t>Charmute de Brotas...................</t>
  </si>
  <si>
    <t>Total............................................</t>
  </si>
  <si>
    <r>
      <t>Tabela 95</t>
    </r>
    <r>
      <rPr>
        <sz val="10"/>
        <color theme="1"/>
        <rFont val="Times New Roman"/>
        <family val="1"/>
      </rPr>
      <t xml:space="preserve"> </t>
    </r>
    <r>
      <rPr>
        <b/>
        <sz val="10"/>
        <color theme="1"/>
        <rFont val="Times New Roman"/>
        <family val="1"/>
      </rPr>
      <t>– Limas ácidas e limões: Área e covas estimadas</t>
    </r>
    <r>
      <rPr>
        <vertAlign val="superscript"/>
        <sz val="8"/>
        <color theme="1"/>
        <rFont val="Times New Roman"/>
        <family val="1"/>
      </rPr>
      <t>1</t>
    </r>
    <r>
      <rPr>
        <b/>
        <sz val="10"/>
        <color theme="1"/>
        <rFont val="Times New Roman"/>
        <family val="1"/>
      </rPr>
      <t xml:space="preserve"> por região, variedade e idade do talhão [inventário 2022]</t>
    </r>
  </si>
  <si>
    <t>Lima ácida Tahiti.....................</t>
  </si>
  <si>
    <t>Limão Siciliano........................</t>
  </si>
  <si>
    <t>Outras e não identificadas........</t>
  </si>
  <si>
    <r>
      <t>Tabela 96 – Tangerinas: Área e covas</t>
    </r>
    <r>
      <rPr>
        <vertAlign val="superscript"/>
        <sz val="8"/>
        <color theme="1"/>
        <rFont val="Times New Roman"/>
        <family val="1"/>
      </rPr>
      <t>1</t>
    </r>
    <r>
      <rPr>
        <b/>
        <sz val="10"/>
        <color theme="1"/>
        <rFont val="Times New Roman"/>
        <family val="1"/>
      </rPr>
      <t xml:space="preserve"> estimadas por região, variedade e idade do talhão [inventário 2022] </t>
    </r>
  </si>
  <si>
    <t>Ponkan......................................</t>
  </si>
  <si>
    <t>Murcott.....................................</t>
  </si>
  <si>
    <t>Total...........................................</t>
  </si>
  <si>
    <t>Tabela 97 – Laranjas: Municípios com pomares por setor e região [inventário 2022]</t>
  </si>
  <si>
    <t>Municípios</t>
  </si>
  <si>
    <t>Triângulo Mineiro (TMG)</t>
  </si>
  <si>
    <t>15 municípios</t>
  </si>
  <si>
    <t>Bebedouro (BEB)</t>
  </si>
  <si>
    <t>34 municípios</t>
  </si>
  <si>
    <t>Altinópolis (ALT)</t>
  </si>
  <si>
    <t>20 municípios</t>
  </si>
  <si>
    <t>Votuporanga (VOT)</t>
  </si>
  <si>
    <t>São José do Rio Preto (SJO)</t>
  </si>
  <si>
    <t>Matão (MAT)</t>
  </si>
  <si>
    <t>Duartina (DUA)</t>
  </si>
  <si>
    <t>Brotas (BRO)</t>
  </si>
  <si>
    <t>43 municípios</t>
  </si>
  <si>
    <t>Porto Ferreira (PFE)</t>
  </si>
  <si>
    <t>17 municípios</t>
  </si>
  <si>
    <t>Limeira (LIM)</t>
  </si>
  <si>
    <t>26 municípios</t>
  </si>
  <si>
    <t>Avaré (AVA)</t>
  </si>
  <si>
    <t>29 municípios</t>
  </si>
  <si>
    <t>Itapetininga (ITG)</t>
  </si>
  <si>
    <t>5 setores</t>
  </si>
  <si>
    <t>12 regiões</t>
  </si>
  <si>
    <t>Tabela 98 – Outras laranjas: Municípios com pomares por setor e região [inventário 2022]</t>
  </si>
  <si>
    <t>37 municípios</t>
  </si>
  <si>
    <t>21 municípios</t>
  </si>
  <si>
    <t>12 municípios</t>
  </si>
  <si>
    <t>36 municípios</t>
  </si>
  <si>
    <t>25 municípios</t>
  </si>
  <si>
    <t>11 municípios</t>
  </si>
  <si>
    <t>48 municípios</t>
  </si>
  <si>
    <t>23 municípios</t>
  </si>
  <si>
    <t>13 municípios</t>
  </si>
  <si>
    <t>31 municípios</t>
  </si>
  <si>
    <t>19 municípios</t>
  </si>
  <si>
    <t>Tabela 99 – Limas ácidas e limões: Municípios com pomares por setor e região [inventário 2022]</t>
  </si>
  <si>
    <t>8 municípios</t>
  </si>
  <si>
    <t>33 municípios</t>
  </si>
  <si>
    <t>6 municípios</t>
  </si>
  <si>
    <t>45 municípios</t>
  </si>
  <si>
    <t>Álvares Florence, Aparecida d'Oeste, Aspásia, Dolcinópolis, Estrela d'Oeste, Fernandópolis, Guaraçaí, Guarani d'Oeste, Jales, Macedônia, Marinópolis, Meridiano, Mesópolis, Mira Estrela, Murutinga do Sul, Palmeira d'Oeste, Paranapuã, Parisi, Pedranópolis, Pontalinda, Populina, Rubinéia, Santa Albertina, Santa Fé do Sul, Santa Rita d'Oeste, Santa Salete, Santana da Ponte Pensa, Santo Antônio do Aracanguá, São Francisco, São João das Duas Pontes, São João de Iracema, Sud Mennucci, Três Fronteiras, Turmalina, Urânia, Valentim Gentil, Vitória Brasil, Votuporanga, Mirandópolis, Dirce Reis, Guzolândia, Nova Canaã Paulista, Ouroeste, Pereira Barreto, Pontes Gestal.</t>
  </si>
  <si>
    <t>9 municípios</t>
  </si>
  <si>
    <t>16 municípios</t>
  </si>
  <si>
    <t>Tabela 100 – Tangerinas: Municípios com pomares por setor e região [inventário 2022]</t>
  </si>
  <si>
    <t>44 municípios</t>
  </si>
  <si>
    <t>22 municípios</t>
  </si>
  <si>
    <t>18 municípios</t>
  </si>
  <si>
    <t>42 municípios</t>
  </si>
  <si>
    <t>Tabela 101 – Todos os citros: Área de pomares abandonados e percentual em relação à área total [inventários 2015, 2018 e 2022]</t>
  </si>
  <si>
    <t>Outras laranjas</t>
  </si>
  <si>
    <t>Limas ácidas e limões</t>
  </si>
  <si>
    <t xml:space="preserve">Triângulo Mineiro </t>
  </si>
  <si>
    <t>Votuporanga...........</t>
  </si>
  <si>
    <t>S. J. do Rio Preto...</t>
  </si>
  <si>
    <t>Matão.....................</t>
  </si>
  <si>
    <t>Duartina.................</t>
  </si>
  <si>
    <t>Brotas....................</t>
  </si>
  <si>
    <t>Subtotal.................</t>
  </si>
  <si>
    <t>Porto Ferreira.........</t>
  </si>
  <si>
    <t>Limeira..................</t>
  </si>
  <si>
    <t>Avaré.....................</t>
  </si>
  <si>
    <t>Itapetininga.............</t>
  </si>
  <si>
    <r>
      <t>Subtotal</t>
    </r>
    <r>
      <rPr>
        <sz val="10"/>
        <color theme="1"/>
        <rFont val="Times New Roman"/>
        <family val="1"/>
      </rPr>
      <t>................</t>
    </r>
  </si>
  <si>
    <t>Tabela 102 – Todos os citros: Situação em 2022 das áreas dos pomares abandonados do inventário 2018 [inventários 2018 e 2022]</t>
  </si>
  <si>
    <t>Situação em 2022</t>
  </si>
  <si>
    <t>Replantado</t>
  </si>
  <si>
    <t>Outra cultura ou terra nua</t>
  </si>
  <si>
    <t>Todas as laranjas</t>
  </si>
  <si>
    <t>Triângulo Mineiro...</t>
  </si>
  <si>
    <t>Votuporanga.............</t>
  </si>
  <si>
    <t>S. J. do Rio Preto......</t>
  </si>
  <si>
    <t>Subtotal...................</t>
  </si>
  <si>
    <t>Matão........................</t>
  </si>
  <si>
    <t>Duartina....................</t>
  </si>
  <si>
    <t>Brotas.......................</t>
  </si>
  <si>
    <t>Limeira.....................</t>
  </si>
  <si>
    <t>Avaré........................</t>
  </si>
  <si>
    <t>Itapetininga...............</t>
  </si>
  <si>
    <r>
      <t>Subtotal</t>
    </r>
    <r>
      <rPr>
        <sz val="10"/>
        <color theme="1"/>
        <rFont val="Times New Roman"/>
        <family val="1"/>
      </rPr>
      <t>...................</t>
    </r>
  </si>
  <si>
    <t>32 municípios</t>
  </si>
  <si>
    <t>39 municípios</t>
  </si>
  <si>
    <t>72 municípios</t>
  </si>
  <si>
    <t>80 municípios</t>
  </si>
  <si>
    <t>74 municípios</t>
  </si>
  <si>
    <t>Campina Verde, Frutal, Ituiutaba, Iturama, Monte Alegre De Minas, Prata, Uberaba.</t>
  </si>
  <si>
    <t>Ariranha, Barretos, Bebedouro, Cajobi, Catanduva, Catiguá, Colina, Elisiário, Embaúba, Guaraci, Ibirá, Irapuã, Itajobi, Marapoama, Monte Azul Paulista, Novais, Olímpia, Palmares Paulista, Paraiso, Pindorama, Pirangi, Pitangueiras, Sales, Santa Adélia, Severínia, Tabapuã, Taiaçu, Taiuva, Taquaral, Uchoa, Urupês, Viradouro, Vista Alegre Do Alto.</t>
  </si>
  <si>
    <t>Altinópolis, Brodowski, Monte Santo De Minas, Nova Resende, Patrocínio Paulista, Pedregulho, Sacramento, Santo Antônio Da Alegria,São Sebastiao Do Paraiso.</t>
  </si>
  <si>
    <t>Adolfo, Altair, Bady Bassitt, Balsamo, Cedral, Cosmorama, Floreal, Guapiaçu,Ipiguá, Jaci, Jose Bonifácio, Macaubal, Mendonca, Mirassol, Mirassolândia, Neves Paulista, Nhandeara, Nova Aliança, Nova Granada, Onda Verde, Palestina, Paulo De Faria, Planalto, Potirendaba, São Jose Do Rio Preto, Sebastianópolis Do Sul, Tanabi, Ubarana, Zacarias.</t>
  </si>
  <si>
    <t>Araraquara, Bariri, Boa Esperança Do Sul, Borborema, Candido Rodrigues, Fernando Prestes, Ibitinga, Itaju,Itápolis, Jaboticabal, Matão, Monte Alto, Motuca, Nova Europa, Novo Horizonte, Tabatinga, Taquaritinga.</t>
  </si>
  <si>
    <t>Arealva, Avaí, Bauru, Boraceia, Cabrália Paulista, Cafelândia, Campos Novos Paulista, Duartina,Echaporã, Espirito Santo Do Turvo, Gália, Getulina, Guaiçara, Guaimbê, Guarantã, Iacanga, Lins, Lucianópolis, Marilia, Pederneiras, Pirajuí, Piratininga, Presidente Alves, São Pedro Do Turvo, Ubirajara.</t>
  </si>
  <si>
    <t>Analândia, Brotas, Corumbataí, Dois Córregos, Dourado, Ibaté, Itirapina, Ribeirão Bonito,São Carlos, Torrinha, Trabiju.</t>
  </si>
  <si>
    <t>Aguai, Casa Branca, Itobi, Mococa, Pirassununga, Porto Ferreira, Santa Cruz Da Conceição, Santa Rita Do Passa Quatro,Santa Rosa De Viterbo, São Joao Da Boa Vista, São Jose Do Rio Pardo, São Simão, Tambaú, Vargem Grande Do Sul.</t>
  </si>
  <si>
    <t>14 municípios</t>
  </si>
  <si>
    <t>Araras, Artur Nogueira, Charqueada, Conchal, Cordeirópolis, Cosmópolis, Engenheiro Coelho, Espirito Santo Do Pinhal,Estiva Gerbi, Holambra, Iracemápolis, Itapira, Jaguariúna, Leme, Limeira, Lindoia, Mogi Guaçu, Mogi Mirim, Monte Alegre Do Sul, Paulínia, Piracicaba, Rio Claro, Santo Antônio De Posse.</t>
  </si>
  <si>
    <t>Aguas De Santa Barbara, Angatuba, Aracoiaba Da Serra, Arandu, Avaré, Botucatu, Capela Do Alto, Itatinga,Óleo, Porto Feliz, Sorocaba.</t>
  </si>
  <si>
    <t>Buri, Capão Bonito, Coronel Macedo, Itaberá, Itaí, Itapetininga, Itaporanga, Paranapanema,São Miguel Arcanjo, Sarapuí, Taquarivaí.</t>
  </si>
  <si>
    <t>50 municípios</t>
  </si>
  <si>
    <t>53 municípios</t>
  </si>
  <si>
    <t>236 municípios</t>
  </si>
  <si>
    <t>Campina Verde, Frutal, Itapagipe, Monte Alegre De Minas, Prata, Uberaba.</t>
  </si>
  <si>
    <t>Ariranha, Barretos, Bebedouro, Cajobi, Catiguá, Colina, Colômbia, Embaúba,Guaraci, Ibirá, Irapuã, Itajobi, Jaborandi, Marapoama, Monte Azul Paulista, Novais, Olímpia, Paraiso, Pindorama, Pirangi, Pitangueiras, Sales, Santa Adélia, Severínia, Tabapuã, Taiaçu, Taiuva, Taquaral, Uchoa, Urupês, Vista Alegre Do Alto.</t>
  </si>
  <si>
    <t>Altinópolis, Cajuru, Cassia Dos Coqueiros, Franca, Ibiraci, Jacuí, Monte Santo De Minas, Nova Resende,Patrocínio Paulista, Sacramento, Santo Antônio Da Alegria, São Pedro Da União, São Sebastiao Do Paraiso.</t>
  </si>
  <si>
    <t>Alvares Florence, Américo De Campos, Andradina, Aparecida D Oeste, Aspásia, Dolcinópolis, Estrela Do Oeste, Fernandópolis,Guaraçaí, Guarani D Oeste, Indiaporã, Jales, Macedônia, Marinópolis, Meridiano, Mesópolis, Mira Estrela, Murutinga Do Sul, Palmeira D Oeste, Paranapuã, Parisi, Pedranópolis, Pereira Barreto, Pontalinda, Populina, Rubineia, Santa Albertina, Santa Clara D Oeste, Santa Fe Do Sul, Santa Rita D Oeste, Santa Salete, Santana Da Ponte Pensa, Santo Antônio Do Aracanguá, São Francisco, São Joao Das Duas Pontes, São Joao De Iracema, Sud Mennucci, Suzanápolis, Três Fronteiras, Turmalina, Urania, Valentim Gentil, Vitoria Brasil, Votuporanga.</t>
  </si>
  <si>
    <t>Altair, Balsamo, Cedral, Cosmorama, Floreal, Guapiaçu, Ipiguá, Jaci,Jose Bonifácio, Mirassolândia, Monte Aprazível, Nhandeara, Nova Aliança, Nova Granada, Palestina, Potirendaba, São Jose Do Rio Preto, Tanabi.</t>
  </si>
  <si>
    <t>Américo Brasiliense, Bariri, Boa Esperança Do Sul, Borborema, Candido Rodrigues, Fernando Prestes, Gavião Peixoto, Ibitinga,Itápolis, Matão, Monte Alto, Motuca, Nova Europa, Novo Horizonte, Tabatinga, Taquaritinga.</t>
  </si>
  <si>
    <t>Avaí, Cabrália Paulista, Cafelândia, Campos Novos Paulista, Duartina, Fernão, Gália, Garça,Iacanga, Lins, Marilia, Paulistânia, Pederneiras, Piratininga, Presidente Alves, São Pedro Do Turvo, Ubirajara.</t>
  </si>
  <si>
    <t>Analândia, Bocaina, Brotas, Corumbataí, Dois Córregos, Itirapina, São Carlos, Torrinha,Trabiju.</t>
  </si>
  <si>
    <t>Aguai, Casa Branca, Mococa, Pirassununga, Porto Ferreira, Santa Cruz Da Conceição, Santa Cruz Das Palmeiras, Santa Rita Do Passa Quatro,São Joao Da Boa Vista, São Simão, Tambaú.</t>
  </si>
  <si>
    <t>Amparo, Araras, Artur Nogueira, Atibaia, Braganca Paulista, Conchal, Cordeirópolis, Engenheiro Coelho,Espirito Santo Do Pinhal, Estiva Gerbi, Holambra, Jaguariúna, Jarinu, Leme, Limeira, Mogi Guaçu, Mogi Mirim, Monte Alegre Do Sul, Paulínia, Pinhalzinho, Piracicaba, Santo Antônio De Posse, Socorro.</t>
  </si>
  <si>
    <t>Aguas De Santa Barbara, Anhembi, Avaré, Botucatu, Capela Do Alto, Guareí, Iperó, Itatinga,Manduri, Porto Feliz, Pratânia, Salto De Pirapora, Sorocaba, Tatuí.</t>
  </si>
  <si>
    <t>Alambari, Buri, Capão Bonito, Itaberá, Itaí, Itapetininga, Itapeva, Itaporanga,Paranapanema, Pilar Do Sul, São Miguel Arcanjo, Sarapuí.</t>
  </si>
  <si>
    <t>62 municípios</t>
  </si>
  <si>
    <t>214 municípios</t>
  </si>
  <si>
    <t>Conceição Das Alagoas, Monte Alegre De Minas, Uberaba.</t>
  </si>
  <si>
    <t>3 municípios</t>
  </si>
  <si>
    <t>Ariranha, Bebedouro, Cajobi, Colômbia, Embaúba, Irapuã, Itajobi, Marapoama,Monte Azul Paulista, Olímpia, Paraiso, Pirangi, Santa Adélia, Severínia, Taiaçu, Taiuva, Uchoa, Urupês, Vista Alegre Do Alto.</t>
  </si>
  <si>
    <t>Altinópolis, Batatais, Brodowski, Cajuru, Cassia Dos Coqueiros, Ibiraci, Monte Santo De Minas, Nova Resende,Patrocínio Paulista, Pedregulho, Sacramento, Santo Antônio Da Alegria, São Pedro Da União, São Sebastiao Do Paraiso.</t>
  </si>
  <si>
    <t>Alvares Florence, Aspásia, Estrela Do Oeste, Fernandópolis, Jales, Palmeira D Oeste, Paranapuã, Pontalinda,Santa Clara D Oeste, Santa Fe Do Sul, Santa Salete, São Joao Das Duas Pontes, Sud Mennucci, Turmalina, Urania, Vitoria Brasil, Votuporanga.</t>
  </si>
  <si>
    <t>Balsamo, Cedral, Cosmorama, Jose Bonifácio, Mendonca, Mirassolândia, Monte Aprazível, Nhandeara,Nova Aliança, Potirendaba, São Jose Do Rio Preto.</t>
  </si>
  <si>
    <t>Américo Brasiliense, Bariri, Boa Esperança Do Sul, Borborema, Candido Rodrigues, Fernando Prestes, Ibitinga, Itápolis,Monte Alto, Novo Horizonte, Tabatinga, Taquaritinga.</t>
  </si>
  <si>
    <t>Agudos, Avaí, Bauru, Cabrália Paulista, Cafelândia, Campos Novos Paulista, Duartina, Echaporã,Espirito Santo Do Turvo, Fernão, Iacanga, Lucianópolis, Marilia, Paulistânia, Pederneiras, Pirajuí, Piratininga, Presidente Alves, Santa Cruz Do Rio Pardo, São Pedro Do Turvo, Ubirajara.</t>
  </si>
  <si>
    <t>Analândia, Bocaina, Brotas, Corumbataí, Dois Córregos, Dourado, Itirapina, Mineiros Do Tiete,Ribeirão Bonito, São Carlos, Torrinha, Trabiju.</t>
  </si>
  <si>
    <t>10 municípios</t>
  </si>
  <si>
    <t>Aguai, Casa Branca, Descalvado, Mococa, Pirassununga, Santa Cruz Das Palmeiras, São Joao Da Boa Vista, São Simão,Tambaú, Vargem Grande Do Sul.</t>
  </si>
  <si>
    <t>Amparo, Araras, Artur Nogueira, Braganca Paulista, Conchal, Cordeirópolis, Cosmópolis, Engenheiro Coelho,Espirito Santo Do Pinhal, Estiva Gerbi, Holambra, Jaguariúna, Leme, Limeira, Mogi Guaçu, Mogi Mirim, Paulínia, Piracicaba, Santo Antônio De Posse.</t>
  </si>
  <si>
    <t>Aguas De Santa Barbara, Angatuba, Anhembi, Aracoiaba Da Serra, Arandu, Avaré, Botucatu, Capela Do Alto,Cerqueira Cesar, Conchas, Guareí, Iperó, Itatinga, Manduri, Óleo, Porto Feliz, Pratânia, Salto De Pirapora, Sorocaba, Tatuí.</t>
  </si>
  <si>
    <t>Alambari, Buri, Capão Bonito, Coronel Macedo, Itaberá, Itaí, Itapetininga, Itapeva,Itaporanga, Itararé, Paranapanema, São Miguel Arcanjo.</t>
  </si>
  <si>
    <t>28 municípios</t>
  </si>
  <si>
    <t>170 municípios</t>
  </si>
  <si>
    <t>Campina Verde, Campo Florido, Canápolis, Comendador Gomes, Conceição Das Alagoas, Frutal, Guarinhatã, Itapagipe,Ituiutaba, Monte Alegre De Minas, Planura, Prata, São Francisco De Sales, Uberaba, Uberlândia.</t>
  </si>
  <si>
    <t>Ariranha, Barretos, Bebedouro, Cajobi, Catanduva, Catiguá, Colina, Colômbia,Embaúba, Guaraci, Ibirá, Irapuã, Itajobi, Jaborandi, Marapoama, Monte Azul Paulista, Novais, Olímpia, Palmares Paulista, Paraiso, Pirangi, Pitangueiras, Sales, Santa Adélia, Severínia, Tabapuã, Taiaçu, Taiuva, Taquaral, Terra Roxa, Uchoa, Urupês, Viradouro, Vista Alegre Do Alto.</t>
  </si>
  <si>
    <t>Alterosa, Altinópolis, Batatais, Brodowski, Cajuru, Cassia Dos Coqueiros, Cristais Paulista, Delfinópolis,Fortaleza De Minas, Franca, Ibiraci, Igarapava, Jacuí, Jeriquara, Monte Santo De Minas, Nova Resende, Patrocínio Paulista, Pedregulho, Sacramento, Santo Antônio Da Alegria, São Pedro Da União, São Sebastiao Do Paraiso, São Tomas De Aquino.</t>
  </si>
  <si>
    <t>Alvares Florence, Américo De Campos, Aparecida D Oeste, Aspásia, Auriflama, Cardoso, Dirce Reis, Dolcinópolis,Estrela Do Oeste, Fernandópolis, Guaraçaí, Guarani D Oeste, Guzolândia, Indiaporã, Jales, Macedônia, Marinópolis, Meridiano, Mesópolis, Mira Estrela, Nova Canaã Paulista, Ouroeste, Palmeira D Oeste, Paranapuã, Parisi, Pedranópolis, Pontalinda, Pontes Gestal, Populina, Rolândia, Santa Albertina, Santa Clara D Oeste, Santa Fe Do Sul, Santa Rita D Oeste, Santa Salete, Santana Da Ponte Pensa, Santo Antônio Do Aracanguá, São Francisco, São Joao Das Duas Pontes, São Joao De Iracema, Sud Mennucci, Suzanápolis, Três Fronteiras, Turmalina, Urania, Valentim Gentil, Vitoria Brasil, Votuporanga.</t>
  </si>
  <si>
    <t>Adolfo, Altair, Bady Bassitt, Balsamo, Cedral, Cosmorama, Floreal, Guapiaçu,Icem, Ipiguá, Jaci, Jose Bonifácio, Magda, Mendonca, Mirassol, Mirassolândia, Monte Aprazível, Neves Paulista, Nhandeara, Nipoã, Nova Aliança, Nova Granada, Onda Verde, Orindiúva, Palestina, Paulo De Faria, Poloni, Potirendaba, São Jose Do Rio Preto, Tanabi, Ubarana, Zacarias.</t>
  </si>
  <si>
    <t>Américo Brasiliense, Araraquara, Bariri, Boa Esperança Do Sul, Borborema, Candido Rodrigues, Fernando Prestes, Gavião Peixoto,Ibitinga, Itaju, Itápolis, Matão, Monte Alto, Motuca, Nova Europa, Novo Horizonte, Rincão, Santa Lucia, Tabatinga, Taquaritinga.</t>
  </si>
  <si>
    <t>Agudos, Alvinlândia, Arealva, Avaí, Balbinos, Bauru, Cabrália Paulista, Cafelândia,Campos Novos Paulista, Duartina, Echaporã, Espirito Santo Do Turvo, Fernão, Gália, Garça, Getulina, Guaiçara, Guaimbê, Guarantã, Iacanga, Júlio Mesquita, Lins, Lucianópolis, Lupércio, Marilia, Ocauçu, Paulistânia, Pederneiras, Pirajuí, Piratininga, Pongai, Presidente Alves, Quatá, Reginópolis, Sabino, Santa Cruz Do Rio Pardo, São Pedro Do Turvo, Ubirajara, Uru.</t>
  </si>
  <si>
    <t>Analândia, Bocaina, Brotas, Corumbataí, Dourado, Ibaté, Itirapina, Ribeirão Bonito,Santa Maria Da Serra, São Carlos, São Pedro, Torrinha, Trabiju.</t>
  </si>
  <si>
    <t>Aguai, Casa Branca, Descalvado, Guaranésia, Itobi, Luiz Antônio, Mococa, Pirassununga,Porto Ferreira, Santa Cruz Da Conceição, Santa Cruz Das Palmeiras, Santa Rita Do Passa Quatro, Santa Rosa De Viterbo, São Joao Da Boa Vista, São Simão, Tambaú, Vargem Grande Do Sul.</t>
  </si>
  <si>
    <t>Amparo, Araras, Artur Nogueira, Atibaia, Braganca Paulista, Conchal, Cordeirópolis, Cosmópolis,Engenheiro Coelho, Espirito Santo Do Pinhal, Estiva Gerbi, Holambra, Iracemápolis, Itapira, Jaguariúna, Jarinu, Leme, Limeira, Mogi Guaçu, Mogi Mirim, Paulínia, Piracicaba, Rio Claro, Santo Antônio De Posse, Serra Negra, Socorro.</t>
  </si>
  <si>
    <t>Aguas De Santa Barbara, Angatuba, Anhembi, Aracoiaba Da Serra, Arandu, Avaré, Bofete, Borebi,Botucatu, Capela Do Alto, Cerqueira Cesar, Cesário Lange, Conchas, Iaras, Iperó, Itatinga, Lençóis Paulista, Manduri, Óleo, Pardinho, Piraju, Porangaba, Porto Feliz, Pratânia, Salto De Pirapora, São Manuel, Sorocaba, Tatuí.</t>
  </si>
  <si>
    <t>Alambari, Buri, Campina Do Monte Alegre, Capão Bonito, Coronel Macedo, Itaberá, Itaí, Itapetininga,Itapeva, Itaporanga, Itararé, Nova Campina, Paranapanema, Pilar Do Sul, São Miguel Arcanjo, Sarapuí, Sarutaiá, Taquarituba, Taquarivaí.</t>
  </si>
  <si>
    <t>47 municípios</t>
  </si>
  <si>
    <t>314 municípios</t>
  </si>
  <si>
    <t>Tabela 1 – Produtividade por hectare e variedade nas safras 2017/18 a 2022/23</t>
  </si>
  <si>
    <t>Grupo de variedades</t>
  </si>
  <si>
    <t>2017/18</t>
  </si>
  <si>
    <t>2018/19</t>
  </si>
  <si>
    <t>2019/20</t>
  </si>
  <si>
    <t>2020/21</t>
  </si>
  <si>
    <t>2021/22</t>
  </si>
  <si>
    <t>(caixas/</t>
  </si>
  <si>
    <t>Hamlin, Westin e Rubi........</t>
  </si>
  <si>
    <t>Outras precoces...................</t>
  </si>
  <si>
    <t>Subtotal precoces.................</t>
  </si>
  <si>
    <t>Pera Rio...............................</t>
  </si>
  <si>
    <t>Valência e V.Folha Murcha.</t>
  </si>
  <si>
    <t>Natal.....................................</t>
  </si>
  <si>
    <t>Total....................................</t>
  </si>
  <si>
    <r>
      <t>2022/23</t>
    </r>
    <r>
      <rPr>
        <vertAlign val="superscript"/>
        <sz val="10"/>
        <color theme="1"/>
        <rFont val="Times New Roman"/>
        <family val="1"/>
      </rPr>
      <t>e</t>
    </r>
  </si>
  <si>
    <t>Tabela 2 – Variação da produtividade por hectare das variedades em relação à temporada anterior</t>
  </si>
  <si>
    <t>em comparação à 2017/18</t>
  </si>
  <si>
    <t>em comparação à 2018/19</t>
  </si>
  <si>
    <t>em comparação à 2019/20</t>
  </si>
  <si>
    <t>em comparação à 2020/21</t>
  </si>
  <si>
    <t>em comparação à 2021/22</t>
  </si>
  <si>
    <t>%</t>
  </si>
  <si>
    <t>Subtotal precoces................</t>
  </si>
  <si>
    <t>Valência e V.Folha Murcha</t>
  </si>
  <si>
    <t>Natal....................................</t>
  </si>
  <si>
    <t>Total...................................</t>
  </si>
  <si>
    <t>Tabela 3 – Produtividade por hectare dos setores nas safras 2017/18 a 2022/23</t>
  </si>
  <si>
    <t>Norte..........................</t>
  </si>
  <si>
    <t xml:space="preserve">Noroeste.....................       </t>
  </si>
  <si>
    <t>Centro........................</t>
  </si>
  <si>
    <t>Sul..............................</t>
  </si>
  <si>
    <t>Sudoeste.....................</t>
  </si>
  <si>
    <t>Tabela 4 – Variação da produtividade por hectare dos setores em relação à temporada anterior</t>
  </si>
  <si>
    <t>em comparação à  2017/18</t>
  </si>
  <si>
    <t>em comparação à  2018/19</t>
  </si>
  <si>
    <t>em comparação à  2019/20</t>
  </si>
  <si>
    <t>em comparação à  2020/21</t>
  </si>
  <si>
    <r>
      <t>2022/23</t>
    </r>
    <r>
      <rPr>
        <vertAlign val="superscript"/>
        <sz val="10"/>
        <color theme="1"/>
        <rFont val="Times New Roman"/>
        <family val="1"/>
      </rPr>
      <t xml:space="preserve"> e</t>
    </r>
  </si>
  <si>
    <t>em comparação à  2021/22</t>
  </si>
  <si>
    <t xml:space="preserve">Noroeste.....................      </t>
  </si>
  <si>
    <r>
      <t>Tabela 5</t>
    </r>
    <r>
      <rPr>
        <sz val="10"/>
        <color theme="1"/>
        <rFont val="Times New Roman"/>
        <family val="1"/>
      </rPr>
      <t xml:space="preserve"> </t>
    </r>
    <r>
      <rPr>
        <b/>
        <sz val="10"/>
        <color theme="1"/>
        <rFont val="Times New Roman"/>
        <family val="1"/>
      </rPr>
      <t>– Taxas de queda projetadas por setor e variedade</t>
    </r>
  </si>
  <si>
    <t>Hamlin, Westin e Rubi.........</t>
  </si>
  <si>
    <t>Outras precoces.....................</t>
  </si>
  <si>
    <t>Valência e V.Folha Murcha..</t>
  </si>
  <si>
    <r>
      <t>Tabela 6</t>
    </r>
    <r>
      <rPr>
        <sz val="10"/>
        <color theme="1"/>
        <rFont val="Times New Roman"/>
        <family val="1"/>
      </rPr>
      <t xml:space="preserve"> </t>
    </r>
    <r>
      <rPr>
        <b/>
        <sz val="10"/>
        <color theme="1"/>
        <rFont val="Times New Roman"/>
        <family val="1"/>
      </rPr>
      <t>– Tamanhos dos frutos projetados por setor e variedade</t>
    </r>
  </si>
  <si>
    <t>(frutos estimados por caixa)</t>
  </si>
  <si>
    <t>Tabela 7 – Dados das safras 2010/11 a 2020/21 utilizados para estimar o tamanho final dos frutos na safra 2022/23</t>
  </si>
  <si>
    <t>Safra</t>
  </si>
  <si>
    <t>Frutos por árvore</t>
  </si>
  <si>
    <t>na derriça</t>
  </si>
  <si>
    <t>Tamanho inicial dos frutos</t>
  </si>
  <si>
    <t>Soma das produções de primeira e segunda floradas</t>
  </si>
  <si>
    <t>Precipitação acumulada de maio a julho</t>
  </si>
  <si>
    <t>Tamanho final dos frutos observado na colheita</t>
  </si>
  <si>
    <t>Tamanho final dos frutos projetado pelo modelo</t>
  </si>
  <si>
    <t>Erro</t>
  </si>
  <si>
    <t>Erro absoluto</t>
  </si>
  <si>
    <t>(frutos/caixa)</t>
  </si>
  <si>
    <t>(milímetros)</t>
  </si>
  <si>
    <t>2010/11....</t>
  </si>
  <si>
    <t>2011/12....</t>
  </si>
  <si>
    <t>2012/13....</t>
  </si>
  <si>
    <t>2013/14....</t>
  </si>
  <si>
    <t>2014/15....</t>
  </si>
  <si>
    <t>2015/16....</t>
  </si>
  <si>
    <t>2016/17....</t>
  </si>
  <si>
    <t>2017/18....</t>
  </si>
  <si>
    <t>2018/19....</t>
  </si>
  <si>
    <t>2019/20....</t>
  </si>
  <si>
    <t>2020/21....</t>
  </si>
  <si>
    <t>2022/23....</t>
  </si>
  <si>
    <r>
      <t>80</t>
    </r>
    <r>
      <rPr>
        <vertAlign val="superscript"/>
        <sz val="10"/>
        <color theme="1"/>
        <rFont val="Times New Roman"/>
        <family val="1"/>
      </rPr>
      <t>mh</t>
    </r>
  </si>
  <si>
    <r>
      <t>Tabela 8</t>
    </r>
    <r>
      <rPr>
        <sz val="10"/>
        <color theme="1"/>
        <rFont val="Times New Roman"/>
        <family val="1"/>
      </rPr>
      <t xml:space="preserve"> </t>
    </r>
    <r>
      <rPr>
        <b/>
        <sz val="10"/>
        <color theme="1"/>
        <rFont val="Times New Roman"/>
        <family val="1"/>
      </rPr>
      <t>– Estimativa da safra de laranja 2022/23 por setor</t>
    </r>
  </si>
  <si>
    <t>Área de pomares adultos</t>
  </si>
  <si>
    <r>
      <t>Densidade média</t>
    </r>
    <r>
      <rPr>
        <vertAlign val="superscript"/>
        <sz val="10"/>
        <color theme="1"/>
        <rFont val="Times New Roman"/>
        <family val="1"/>
      </rPr>
      <t>1</t>
    </r>
    <r>
      <rPr>
        <sz val="10"/>
        <color theme="1"/>
        <rFont val="Times New Roman"/>
        <family val="1"/>
      </rPr>
      <t xml:space="preserve"> dos pomares adultos</t>
    </r>
  </si>
  <si>
    <r>
      <t>Frutos por árvore na derriça</t>
    </r>
    <r>
      <rPr>
        <vertAlign val="superscript"/>
        <sz val="10"/>
        <color theme="1"/>
        <rFont val="Times New Roman"/>
        <family val="1"/>
      </rPr>
      <t>2</t>
    </r>
  </si>
  <si>
    <t>Estimativa da safra de laranja</t>
  </si>
  <si>
    <t>2022/23</t>
  </si>
  <si>
    <t>Por árvore</t>
  </si>
  <si>
    <t>Por hectare</t>
  </si>
  <si>
    <t>árvore)</t>
  </si>
  <si>
    <t>(1.000.000 caixas)</t>
  </si>
  <si>
    <t>Norte....................</t>
  </si>
  <si>
    <t>Noroeste...............</t>
  </si>
  <si>
    <t>Centro...................</t>
  </si>
  <si>
    <t>Sul........................</t>
  </si>
  <si>
    <t>Sudoeste...............</t>
  </si>
  <si>
    <t>Tabela 9 – Estimativa da safra de laranja 2022/23 por grupos de idades das árvores (continua abaixo)</t>
  </si>
  <si>
    <t>Idade dos</t>
  </si>
  <si>
    <t>talhões</t>
  </si>
  <si>
    <t>por grupo de idade</t>
  </si>
  <si>
    <t>Frutos por árvore na derriça</t>
  </si>
  <si>
    <r>
      <t>por grupo de idade das árvores</t>
    </r>
    <r>
      <rPr>
        <vertAlign val="superscript"/>
        <sz val="10"/>
        <color theme="1"/>
        <rFont val="Times New Roman"/>
        <family val="1"/>
      </rPr>
      <t>2</t>
    </r>
  </si>
  <si>
    <t>Acima de 10</t>
  </si>
  <si>
    <t>(frutos/</t>
  </si>
  <si>
    <t>3 – 5 anos.............</t>
  </si>
  <si>
    <t xml:space="preserve">-   </t>
  </si>
  <si>
    <t>- </t>
  </si>
  <si>
    <t>6 – 10 anos...........</t>
  </si>
  <si>
    <t>Acima de 10 anos.</t>
  </si>
  <si>
    <t>Estimativa da safra de laranja 2022/23</t>
  </si>
  <si>
    <t>por grupo de idade das árvores</t>
  </si>
  <si>
    <t>Estimativa da safra de laranja 2022/23                                       por grupo de idade das árvores</t>
  </si>
  <si>
    <t>Acima de          10 anos</t>
  </si>
  <si>
    <t>Tabela 10 – Estimativa da safra de laranja 2022/23 por florada</t>
  </si>
  <si>
    <t>Florada</t>
  </si>
  <si>
    <t>Percentual da estimativa de</t>
  </si>
  <si>
    <t>safra de laranja por florada</t>
  </si>
  <si>
    <t>1ª..............................................................</t>
  </si>
  <si>
    <t>2ª..............................................................</t>
  </si>
  <si>
    <t>3ª..............................................................</t>
  </si>
  <si>
    <t>4ª..............................................................</t>
  </si>
  <si>
    <t>Total........................................................</t>
  </si>
  <si>
    <t>Tabela 11 – Estimativa da safra de laranja 2022/23 em percentual de florada por região</t>
  </si>
  <si>
    <r>
      <t>Norte</t>
    </r>
    <r>
      <rPr>
        <vertAlign val="superscript"/>
        <sz val="10"/>
        <color theme="1"/>
        <rFont val="Times New Roman"/>
        <family val="1"/>
      </rPr>
      <t>1</t>
    </r>
  </si>
  <si>
    <r>
      <t>Noroeste</t>
    </r>
    <r>
      <rPr>
        <vertAlign val="superscript"/>
        <sz val="10"/>
        <color theme="1"/>
        <rFont val="Times New Roman"/>
        <family val="1"/>
      </rPr>
      <t>2</t>
    </r>
  </si>
  <si>
    <r>
      <t>Centro</t>
    </r>
    <r>
      <rPr>
        <vertAlign val="superscript"/>
        <sz val="10"/>
        <color theme="1"/>
        <rFont val="Times New Roman"/>
        <family val="1"/>
      </rPr>
      <t>3</t>
    </r>
  </si>
  <si>
    <r>
      <t>Sul</t>
    </r>
    <r>
      <rPr>
        <vertAlign val="superscript"/>
        <sz val="10"/>
        <color theme="1"/>
        <rFont val="Times New Roman"/>
        <family val="1"/>
      </rPr>
      <t>4</t>
    </r>
  </si>
  <si>
    <r>
      <t>Sudoeste</t>
    </r>
    <r>
      <rPr>
        <vertAlign val="superscript"/>
        <sz val="10"/>
        <color theme="1"/>
        <rFont val="Times New Roman"/>
        <family val="1"/>
      </rPr>
      <t>5</t>
    </r>
  </si>
  <si>
    <r>
      <t>MED</t>
    </r>
    <r>
      <rPr>
        <vertAlign val="superscript"/>
        <sz val="10"/>
        <color theme="1"/>
        <rFont val="Times New Roman"/>
        <family val="1"/>
      </rPr>
      <t>6</t>
    </r>
  </si>
  <si>
    <t>1ª.........</t>
  </si>
  <si>
    <t>2ª.........</t>
  </si>
  <si>
    <t>3ª.........</t>
  </si>
  <si>
    <t>4ª.........</t>
  </si>
  <si>
    <t>Tabela 12 – Estimativa da safra de laranja 2022/23 e seus componentes por grupo de variedades</t>
  </si>
  <si>
    <r>
      <t>Densidade média</t>
    </r>
    <r>
      <rPr>
        <vertAlign val="superscript"/>
        <sz val="10"/>
        <color theme="1"/>
        <rFont val="Times New Roman"/>
        <family val="1"/>
      </rPr>
      <t>1</t>
    </r>
  </si>
  <si>
    <t>Componentes da estimativa em maio/2022</t>
  </si>
  <si>
    <t>Frutos por caixa projetados</t>
  </si>
  <si>
    <t>Taxa de queda projetada</t>
  </si>
  <si>
    <t>Precoces:</t>
  </si>
  <si>
    <t>Outras Precoces:</t>
  </si>
  <si>
    <t>Valência Americana,</t>
  </si>
  <si>
    <t>Meia-estação:</t>
  </si>
  <si>
    <t>Tardias:</t>
  </si>
  <si>
    <r>
      <t>Valência e V.Folha Murcha</t>
    </r>
    <r>
      <rPr>
        <vertAlign val="superscript"/>
        <sz val="10"/>
        <color theme="1"/>
        <rFont val="Times New Roman"/>
        <family val="1"/>
      </rPr>
      <t>3</t>
    </r>
  </si>
  <si>
    <t>Tabela 13 – Estimativa da safra de laranja 2022/23 por grupo de variedades e setor</t>
  </si>
  <si>
    <t>Hamlin, Westin e Rubi..............</t>
  </si>
  <si>
    <r>
      <t>Valência e V.Folha Murcha</t>
    </r>
    <r>
      <rPr>
        <vertAlign val="superscript"/>
        <sz val="10"/>
        <color theme="1"/>
        <rFont val="Times New Roman"/>
        <family val="1"/>
      </rPr>
      <t>1</t>
    </r>
  </si>
  <si>
    <t>Total..........................................</t>
  </si>
  <si>
    <t>Tabela 14 – Estimativa da safra de laranja 2022/23 por grupo de variedades – Setor Norte</t>
  </si>
  <si>
    <r>
      <t>Valência e V.Folha Murcha</t>
    </r>
    <r>
      <rPr>
        <vertAlign val="superscript"/>
        <sz val="10"/>
        <color theme="1"/>
        <rFont val="Times New Roman"/>
        <family val="1"/>
      </rPr>
      <t>3</t>
    </r>
    <r>
      <rPr>
        <sz val="10"/>
        <color theme="1"/>
        <rFont val="Times New Roman"/>
        <family val="1"/>
      </rPr>
      <t>.....</t>
    </r>
  </si>
  <si>
    <t>Média........................................</t>
  </si>
  <si>
    <t>Tabela 15 – Estimativa da safra de laranja 2022/23 por grupo de variedades – Setor Noroeste</t>
  </si>
  <si>
    <t>Tabela 16 – Estimativa da safra de laranja 2022/23 por grupo de variedades – Setor Centro</t>
  </si>
  <si>
    <t>Hamlin, Westin e Rubi.............</t>
  </si>
  <si>
    <t>Pera Rio....................................</t>
  </si>
  <si>
    <r>
      <t>Valência e V.Folha Murcha</t>
    </r>
    <r>
      <rPr>
        <vertAlign val="superscript"/>
        <sz val="10"/>
        <color theme="1"/>
        <rFont val="Times New Roman"/>
        <family val="1"/>
      </rPr>
      <t>3</t>
    </r>
    <r>
      <rPr>
        <sz val="10"/>
        <color theme="1"/>
        <rFont val="Times New Roman"/>
        <family val="1"/>
      </rPr>
      <t>...</t>
    </r>
  </si>
  <si>
    <t>Natal.........................................</t>
  </si>
  <si>
    <t>Média.......................................</t>
  </si>
  <si>
    <t>Total.........................................</t>
  </si>
  <si>
    <t>Tabela 17 – Estimativa da safra de laranja 2022/23 por grupo de variedades – Setor Sul</t>
  </si>
  <si>
    <t>Tabela 18 – Estimativa da safra de laranja 2022/23 por grupo de variedades – Setor Sudoeste</t>
  </si>
  <si>
    <r>
      <t>Valência e V.Folha Murcha</t>
    </r>
    <r>
      <rPr>
        <vertAlign val="superscript"/>
        <sz val="10"/>
        <color theme="1"/>
        <rFont val="Times New Roman"/>
        <family val="1"/>
      </rPr>
      <t>3</t>
    </r>
    <r>
      <rPr>
        <sz val="10"/>
        <color theme="1"/>
        <rFont val="Times New Roman"/>
        <family val="1"/>
      </rPr>
      <t>....</t>
    </r>
  </si>
  <si>
    <r>
      <t>Tabela 19 – Frutos por árvore na derriça</t>
    </r>
    <r>
      <rPr>
        <b/>
        <vertAlign val="superscript"/>
        <sz val="10"/>
        <color theme="1"/>
        <rFont val="Times New Roman"/>
        <family val="1"/>
      </rPr>
      <t>1</t>
    </r>
    <r>
      <rPr>
        <b/>
        <sz val="10"/>
        <color theme="1"/>
        <rFont val="Times New Roman"/>
        <family val="1"/>
      </rPr>
      <t>, por grupo de idade, região e variedade – Setor Norte [derriça de abril/2022]</t>
    </r>
  </si>
  <si>
    <t>Região e grupo de variedades</t>
  </si>
  <si>
    <t>acima de 10 anos</t>
  </si>
  <si>
    <r>
      <t>TMG</t>
    </r>
    <r>
      <rPr>
        <b/>
        <vertAlign val="superscript"/>
        <sz val="10"/>
        <color theme="1"/>
        <rFont val="Times New Roman"/>
        <family val="1"/>
      </rPr>
      <t>2</t>
    </r>
  </si>
  <si>
    <r>
      <t>Outras Precoces</t>
    </r>
    <r>
      <rPr>
        <vertAlign val="superscript"/>
        <sz val="10"/>
        <color theme="1"/>
        <rFont val="Times New Roman"/>
        <family val="1"/>
      </rPr>
      <t>3</t>
    </r>
    <r>
      <rPr>
        <sz val="10"/>
        <color theme="1"/>
        <rFont val="Times New Roman"/>
        <family val="1"/>
      </rPr>
      <t>........................</t>
    </r>
  </si>
  <si>
    <r>
      <t>Valência e V.Folha Murcha</t>
    </r>
    <r>
      <rPr>
        <vertAlign val="superscript"/>
        <sz val="10"/>
        <color theme="1"/>
        <rFont val="Times New Roman"/>
        <family val="1"/>
      </rPr>
      <t>4</t>
    </r>
    <r>
      <rPr>
        <sz val="10"/>
        <color theme="1"/>
        <rFont val="Times New Roman"/>
        <family val="1"/>
      </rPr>
      <t>.....</t>
    </r>
  </si>
  <si>
    <r>
      <t>Média</t>
    </r>
    <r>
      <rPr>
        <vertAlign val="superscript"/>
        <sz val="10"/>
        <color theme="1"/>
        <rFont val="Times New Roman"/>
        <family val="1"/>
      </rPr>
      <t>5</t>
    </r>
    <r>
      <rPr>
        <sz val="10"/>
        <color theme="1"/>
        <rFont val="Times New Roman"/>
        <family val="1"/>
      </rPr>
      <t>.......................................</t>
    </r>
  </si>
  <si>
    <r>
      <t>Média</t>
    </r>
    <r>
      <rPr>
        <vertAlign val="superscript"/>
        <sz val="10"/>
        <color theme="1"/>
        <rFont val="Times New Roman"/>
        <family val="1"/>
      </rPr>
      <t>6</t>
    </r>
    <r>
      <rPr>
        <sz val="10"/>
        <color theme="1"/>
        <rFont val="Times New Roman"/>
        <family val="1"/>
      </rPr>
      <t>.......................................</t>
    </r>
  </si>
  <si>
    <t>Média setor</t>
  </si>
  <si>
    <r>
      <t>Tabela 20 – Frutos por árvore na derriça</t>
    </r>
    <r>
      <rPr>
        <vertAlign val="superscript"/>
        <sz val="10"/>
        <color theme="1"/>
        <rFont val="Times New Roman"/>
        <family val="1"/>
      </rPr>
      <t>1</t>
    </r>
    <r>
      <rPr>
        <b/>
        <sz val="10"/>
        <color theme="1"/>
        <rFont val="Times New Roman"/>
        <family val="1"/>
      </rPr>
      <t>, por grupo de idade, região e variedade – Setor Noroeste [derriça de abril/2022]</t>
    </r>
  </si>
  <si>
    <r>
      <t>VOT</t>
    </r>
    <r>
      <rPr>
        <b/>
        <vertAlign val="superscript"/>
        <sz val="10"/>
        <color theme="1"/>
        <rFont val="Times New Roman"/>
        <family val="1"/>
      </rPr>
      <t>2</t>
    </r>
  </si>
  <si>
    <r>
      <t>SJO</t>
    </r>
    <r>
      <rPr>
        <b/>
        <vertAlign val="superscript"/>
        <sz val="10"/>
        <color theme="1"/>
        <rFont val="Times New Roman"/>
        <family val="1"/>
      </rPr>
      <t>6</t>
    </r>
  </si>
  <si>
    <r>
      <t>Tabela 21 – Frutos por árvore na derriça</t>
    </r>
    <r>
      <rPr>
        <b/>
        <vertAlign val="superscript"/>
        <sz val="10"/>
        <color theme="1"/>
        <rFont val="Times New Roman"/>
        <family val="1"/>
      </rPr>
      <t>1</t>
    </r>
    <r>
      <rPr>
        <b/>
        <sz val="10"/>
        <color theme="1"/>
        <rFont val="Times New Roman"/>
        <family val="1"/>
      </rPr>
      <t>, por grupo de idade, região e variedade – Setor Centro [derriça de abril/2022]</t>
    </r>
  </si>
  <si>
    <r>
      <t>MAT</t>
    </r>
    <r>
      <rPr>
        <b/>
        <vertAlign val="superscript"/>
        <sz val="10"/>
        <color theme="1"/>
        <rFont val="Times New Roman"/>
        <family val="1"/>
      </rPr>
      <t>2</t>
    </r>
  </si>
  <si>
    <r>
      <t>DUA</t>
    </r>
    <r>
      <rPr>
        <b/>
        <vertAlign val="superscript"/>
        <sz val="10"/>
        <color theme="1"/>
        <rFont val="Times New Roman"/>
        <family val="1"/>
      </rPr>
      <t>5</t>
    </r>
  </si>
  <si>
    <r>
      <t>BRO</t>
    </r>
    <r>
      <rPr>
        <b/>
        <vertAlign val="superscript"/>
        <sz val="10"/>
        <color theme="1"/>
        <rFont val="Times New Roman"/>
        <family val="1"/>
      </rPr>
      <t>7</t>
    </r>
  </si>
  <si>
    <r>
      <t>Tabela 22 – Frutos por árvore na derriça</t>
    </r>
    <r>
      <rPr>
        <vertAlign val="superscript"/>
        <sz val="10"/>
        <color theme="1"/>
        <rFont val="Times New Roman"/>
        <family val="1"/>
      </rPr>
      <t>1</t>
    </r>
    <r>
      <rPr>
        <b/>
        <sz val="10"/>
        <color theme="1"/>
        <rFont val="Times New Roman"/>
        <family val="1"/>
      </rPr>
      <t>, por grupo de idade, região e variedade – Setor Sul [derriça de abril/2022]</t>
    </r>
  </si>
  <si>
    <r>
      <t>PFE</t>
    </r>
    <r>
      <rPr>
        <b/>
        <vertAlign val="superscript"/>
        <sz val="10"/>
        <color theme="1"/>
        <rFont val="Times New Roman"/>
        <family val="1"/>
      </rPr>
      <t>2</t>
    </r>
  </si>
  <si>
    <r>
      <t>LIM</t>
    </r>
    <r>
      <rPr>
        <b/>
        <vertAlign val="superscript"/>
        <sz val="10"/>
        <color theme="1"/>
        <rFont val="Times New Roman"/>
        <family val="1"/>
      </rPr>
      <t>6</t>
    </r>
  </si>
  <si>
    <r>
      <t>Tabela 23 – Frutos por árvore na derriça</t>
    </r>
    <r>
      <rPr>
        <vertAlign val="superscript"/>
        <sz val="10"/>
        <color theme="1"/>
        <rFont val="Times New Roman"/>
        <family val="1"/>
      </rPr>
      <t>1</t>
    </r>
    <r>
      <rPr>
        <b/>
        <sz val="10"/>
        <color theme="1"/>
        <rFont val="Times New Roman"/>
        <family val="1"/>
      </rPr>
      <t>, por grupo de idade, região e variedade – Setor Sudoeste [derriça de abril/2022]</t>
    </r>
  </si>
  <si>
    <r>
      <t>AVA</t>
    </r>
    <r>
      <rPr>
        <b/>
        <vertAlign val="superscript"/>
        <sz val="10"/>
        <color theme="1"/>
        <rFont val="Times New Roman"/>
        <family val="1"/>
      </rPr>
      <t>2</t>
    </r>
  </si>
  <si>
    <r>
      <t>ITG</t>
    </r>
    <r>
      <rPr>
        <b/>
        <vertAlign val="superscript"/>
        <sz val="10"/>
        <color theme="1"/>
        <rFont val="Times New Roman"/>
        <family val="1"/>
      </rPr>
      <t>6</t>
    </r>
  </si>
  <si>
    <t>Outras laranjas: Bahia, Baianinha, Charmute de Brotas, Lima Verde, Lima Tardia, Piralima, Lima Sorocaba, Lima Roque, João Nunes, Lima da Pérsia e outras variedades.</t>
  </si>
  <si>
    <t>(X) Não se aplica.</t>
  </si>
  <si>
    <t>²Outras laranjas: Bahia, Baianinha, Charmute de Brotas, Lima Verde, Lima Tardia, Piralima, Lima Sorocaba, Lima Roque, João Nunes, Lima da Pérsia e outras variedades.</t>
  </si>
  <si>
    <t>³Limas ácidas e limões: lima ácida Tahiti, lima ácida Galego, limão Siciliano e outras variedades.</t>
  </si>
  <si>
    <r>
      <rPr>
        <vertAlign val="superscript"/>
        <sz val="10"/>
        <color theme="1"/>
        <rFont val="Calibri"/>
        <family val="2"/>
      </rPr>
      <t>⁴</t>
    </r>
    <r>
      <rPr>
        <vertAlign val="superscript"/>
        <sz val="10"/>
        <color theme="1"/>
        <rFont val="Times New Roman"/>
        <family val="1"/>
      </rPr>
      <t>Tangerinas: Ponkan, Murcott e outras variedades.</t>
    </r>
  </si>
  <si>
    <t>- Não disponível.</t>
  </si>
  <si>
    <t>²Valência Folha Murcha.</t>
  </si>
  <si>
    <t>Idades e anos de plantio: 1 – 2 anos (2020 e 2021), 3 – 5 anos (2017 a 2019), 6 – 10 anos (2012 a 2016) e acima de 10 anos (2011 e anteriores).</t>
  </si>
  <si>
    <t>- Representa zero.</t>
  </si>
  <si>
    <t>¹Calculada com base no ano de formação do talhão.</t>
  </si>
  <si>
    <t>²Estimada a partir de informações fornecidas pelo produtor sobre os anos em que ocorreram replantios no talhão e aspectos visuais da planta, como circunferência de tronco, altura e formato de copa, entre outros fatores.</t>
  </si>
  <si>
    <t>³Estimada a partir de informações fornecidas pelo produtor sobre os anos em que ocorreram replantios no talhão e aspectos visuais da planta, como circunferência de tronco, altura e formato de copa, entre outros fatores.</t>
  </si>
  <si>
    <t>²Calculada com base no ano de formação do talhão.</t>
  </si>
  <si>
    <t>(X)  Não se aplica.</t>
  </si>
  <si>
    <t>¹Pomares implementados em 2020 e 2021.</t>
  </si>
  <si>
    <t>²Pomares implementados em 2019 e em anos anteriores.</t>
  </si>
  <si>
    <t>¹Árvores plantadas em 2020 e 2021.</t>
  </si>
  <si>
    <t>²Pomares implementados em 2020 e 2021.</t>
  </si>
  <si>
    <t>³Pomares implementados em 2019 e em anos anteriores.</t>
  </si>
  <si>
    <t>⁴Árvores plantadas em 2019 e em anos anteriores.</t>
  </si>
  <si>
    <t>¹Área de pomares de laranja em formação.</t>
  </si>
  <si>
    <t>²TMG – Triângulo Mineiro.</t>
  </si>
  <si>
    <t>³V.Americana – Valência Americana.</t>
  </si>
  <si>
    <r>
      <rPr>
        <sz val="10"/>
        <color theme="1"/>
        <rFont val="Calibri"/>
        <family val="2"/>
      </rPr>
      <t>⁴</t>
    </r>
    <r>
      <rPr>
        <sz val="10"/>
        <color theme="1"/>
        <rFont val="Times New Roman"/>
        <family val="1"/>
      </rPr>
      <t>V.Folha Murcha – Valência Folha Murcha.</t>
    </r>
  </si>
  <si>
    <r>
      <rPr>
        <sz val="10"/>
        <color theme="1"/>
        <rFont val="Calibri"/>
        <family val="2"/>
      </rPr>
      <t>⁵</t>
    </r>
    <r>
      <rPr>
        <sz val="10"/>
        <color theme="1"/>
        <rFont val="Times New Roman"/>
        <family val="1"/>
      </rPr>
      <t>BEB – Bebedouro.</t>
    </r>
  </si>
  <si>
    <t>⁶ALT – Altinópolis.</t>
  </si>
  <si>
    <t xml:space="preserve">- Representa zero.  </t>
  </si>
  <si>
    <t xml:space="preserve">¹TMG – Triângulo Mineiro. </t>
  </si>
  <si>
    <t xml:space="preserve">²Valência Americana. </t>
  </si>
  <si>
    <t>³Valência Folha Murcha.</t>
  </si>
  <si>
    <t>⁵ALT – Altinópolis.</t>
  </si>
  <si>
    <t xml:space="preserve">⁴BEB – Bebedouro. </t>
  </si>
  <si>
    <t>²VOT – Votuporanga.</t>
  </si>
  <si>
    <r>
      <rPr>
        <sz val="10"/>
        <color theme="1"/>
        <rFont val="Calibri"/>
        <family val="2"/>
      </rPr>
      <t>⁵</t>
    </r>
    <r>
      <rPr>
        <sz val="10"/>
        <color theme="1"/>
        <rFont val="Times New Roman"/>
        <family val="1"/>
      </rPr>
      <t>SJO – São José do Rio Preto.</t>
    </r>
  </si>
  <si>
    <t>¹VOT – Votuporanga.</t>
  </si>
  <si>
    <t>²V.Americana – Valência Americana.</t>
  </si>
  <si>
    <t>³V.Folha Murcha – Valência Folha Murcha.</t>
  </si>
  <si>
    <r>
      <rPr>
        <sz val="10"/>
        <color theme="1"/>
        <rFont val="Calibri"/>
        <family val="2"/>
      </rPr>
      <t>⁴</t>
    </r>
    <r>
      <rPr>
        <sz val="10"/>
        <color theme="1"/>
        <rFont val="Times New Roman"/>
        <family val="1"/>
      </rPr>
      <t>SJO – São José do Rio Preto.</t>
    </r>
  </si>
  <si>
    <t>²MAT – Matão.</t>
  </si>
  <si>
    <r>
      <rPr>
        <sz val="10"/>
        <color theme="1"/>
        <rFont val="Calibri"/>
        <family val="2"/>
      </rPr>
      <t>⁵</t>
    </r>
    <r>
      <rPr>
        <sz val="10"/>
        <color theme="1"/>
        <rFont val="Times New Roman"/>
        <family val="1"/>
      </rPr>
      <t>DUA – Duartina.</t>
    </r>
  </si>
  <si>
    <r>
      <rPr>
        <sz val="10"/>
        <color theme="1"/>
        <rFont val="Calibri"/>
        <family val="2"/>
      </rPr>
      <t>⁶</t>
    </r>
    <r>
      <rPr>
        <sz val="10"/>
        <color theme="1"/>
        <rFont val="Times New Roman"/>
        <family val="1"/>
      </rPr>
      <t>BRO – Brotas.</t>
    </r>
  </si>
  <si>
    <t>¹MAT – Matão.</t>
  </si>
  <si>
    <t>²Valência Americana.</t>
  </si>
  <si>
    <r>
      <rPr>
        <sz val="10"/>
        <color theme="1"/>
        <rFont val="Calibri"/>
        <family val="2"/>
      </rPr>
      <t>⁴</t>
    </r>
    <r>
      <rPr>
        <sz val="10"/>
        <color theme="1"/>
        <rFont val="Times New Roman"/>
        <family val="1"/>
      </rPr>
      <t xml:space="preserve">DUA – Duartina. </t>
    </r>
  </si>
  <si>
    <t>²PFE – Porto Ferreira.</t>
  </si>
  <si>
    <r>
      <rPr>
        <sz val="10"/>
        <color theme="1"/>
        <rFont val="Calibri"/>
        <family val="2"/>
      </rPr>
      <t>⁵</t>
    </r>
    <r>
      <rPr>
        <sz val="10"/>
        <color theme="1"/>
        <rFont val="Times New Roman"/>
        <family val="1"/>
      </rPr>
      <t>LIM – Limeira.</t>
    </r>
  </si>
  <si>
    <t>¹PFE – Porto Ferreira.</t>
  </si>
  <si>
    <r>
      <rPr>
        <sz val="10"/>
        <color theme="1"/>
        <rFont val="Calibri"/>
        <family val="2"/>
      </rPr>
      <t>⁴</t>
    </r>
    <r>
      <rPr>
        <sz val="10"/>
        <color theme="1"/>
        <rFont val="Times New Roman"/>
        <family val="1"/>
      </rPr>
      <t>LIM – Limeira.</t>
    </r>
  </si>
  <si>
    <t>²AVA – Avaré.</t>
  </si>
  <si>
    <r>
      <rPr>
        <sz val="10"/>
        <color theme="1"/>
        <rFont val="Calibri"/>
        <family val="2"/>
      </rPr>
      <t>⁵</t>
    </r>
    <r>
      <rPr>
        <sz val="10"/>
        <color theme="1"/>
        <rFont val="Times New Roman"/>
        <family val="1"/>
      </rPr>
      <t>ITG – Itapetininga.</t>
    </r>
  </si>
  <si>
    <t>¹AVA – Avaré.</t>
  </si>
  <si>
    <r>
      <rPr>
        <sz val="10"/>
        <color theme="1"/>
        <rFont val="Calibri"/>
        <family val="2"/>
      </rPr>
      <t>⁴</t>
    </r>
    <r>
      <rPr>
        <sz val="10"/>
        <color theme="1"/>
        <rFont val="Times New Roman"/>
        <family val="1"/>
      </rPr>
      <t>ITG – Itapetininga.</t>
    </r>
  </si>
  <si>
    <t>¹V.Folha Murcha – Valência Folha Murcha.</t>
  </si>
  <si>
    <t>ND  Não disponível, pois, os plantios 2018, 2019, 2020 e 2021 foram implementados após o mapeamento que deu origem ao inventário de 2018.</t>
  </si>
  <si>
    <t>(X) Não se aplica.Estimativa dos pomares erradicados e abandonados de março/2018 a março/2022.</t>
  </si>
  <si>
    <t>¹As informações por ano de plantio considera o ano de formação do talhão e referem-se aos pomares remanescentes no momento da coleta dos dados para a elaboração do inventário, ou seja, não retratam a totalidade dos pomares formados nesses anos em função da erradicação e renovação ao longo do tempo.</t>
  </si>
  <si>
    <t>²Retrato dos pomares no mês de março do ano de publicação do inventário.</t>
  </si>
  <si>
    <t>⁴Os pomares implementados em 2016 e 2017 pertenciam ao grupo de pomares em formação no inventário de 2018 e passou a integrar o grupo de pomares adultos neste inventário de 2022.</t>
  </si>
  <si>
    <t>Árvores de replantios posteriores à formação do talhão foram estimadas nas respectivas idades.</t>
  </si>
  <si>
    <t>³Os pomares implementados em 2016 e 2017 pertenciam ao grupo de pomares em formação no inventário de 2018 e passou a integrar o grupo de pomares adultos neste inventário de 2022.</t>
  </si>
  <si>
    <r>
      <rPr>
        <sz val="10"/>
        <color theme="1"/>
        <rFont val="Calibri"/>
        <family val="2"/>
      </rPr>
      <t>⁴</t>
    </r>
    <r>
      <rPr>
        <sz val="10"/>
        <color theme="1"/>
        <rFont val="Times New Roman"/>
        <family val="1"/>
      </rPr>
      <t>Árvores de replantios posteriores à formação do talhão foram estimadas nas respectivas idades.</t>
    </r>
  </si>
  <si>
    <t xml:space="preserve"> -     Representa zero.</t>
  </si>
  <si>
    <t>As informações por ano de plantio referem-se aos pomares remanescentes no momento da coleta dos dados para a elaboração do inventário, ou seja, não retratam a totalidade dos pomares formados nesses anos em função da erradicação e renovação ao longo do tempo.</t>
  </si>
  <si>
    <t>²Árvores de replantios posteriores à formação do talhão foram estimadas nas respectivas idades.</t>
  </si>
  <si>
    <t>¹As informações por ano de plantio referem-se aos pomares remanescentes no momento da coleta dos dados para a elaboração do inventário, ou seja, não retratam a totalidade dos pomares formados nesses anos em função da erradicação e renovação ao longo do tempo.</t>
  </si>
  <si>
    <t>¹Densidade média ponderada pela área do estrato.</t>
  </si>
  <si>
    <t>³Pomares implementados em 2019 e em anos anteriores. O cálculo considera as árvores totais do talhão, ou seja, árvores produtivas e não produtivas (replantas de 2020 ou 2021).</t>
  </si>
  <si>
    <t>ND Não Disponível.</t>
  </si>
  <si>
    <t>ND Não disponível.</t>
  </si>
  <si>
    <r>
      <t>1</t>
    </r>
    <r>
      <rPr>
        <sz val="10"/>
        <color theme="1"/>
        <rFont val="Times New Roman"/>
        <family val="1"/>
      </rPr>
      <t>Densidade média ponderada pela área do estrato.</t>
    </r>
  </si>
  <si>
    <r>
      <t>2</t>
    </r>
    <r>
      <rPr>
        <sz val="10"/>
        <color theme="1"/>
        <rFont val="Times New Roman"/>
        <family val="1"/>
      </rPr>
      <t>TMG – Triângulo Mineiro.</t>
    </r>
  </si>
  <si>
    <r>
      <t>3</t>
    </r>
    <r>
      <rPr>
        <sz val="10"/>
        <color theme="1"/>
        <rFont val="Times New Roman"/>
        <family val="1"/>
      </rPr>
      <t>BEB – Bebedouro.</t>
    </r>
  </si>
  <si>
    <r>
      <t>4</t>
    </r>
    <r>
      <rPr>
        <sz val="10"/>
        <color theme="1"/>
        <rFont val="Times New Roman"/>
        <family val="1"/>
      </rPr>
      <t>ALT – Altinópolis.</t>
    </r>
  </si>
  <si>
    <r>
      <t>5 </t>
    </r>
    <r>
      <rPr>
        <sz val="10"/>
        <color theme="1"/>
        <rFont val="Times New Roman"/>
        <family val="1"/>
      </rPr>
      <t>VOT – Votuporanga.</t>
    </r>
  </si>
  <si>
    <r>
      <t>6</t>
    </r>
    <r>
      <rPr>
        <sz val="10"/>
        <color theme="1"/>
        <rFont val="Times New Roman"/>
        <family val="1"/>
      </rPr>
      <t>SJO – São José do Rio Preto.</t>
    </r>
  </si>
  <si>
    <r>
      <t>7</t>
    </r>
    <r>
      <rPr>
        <sz val="10"/>
        <color theme="1"/>
        <rFont val="Times New Roman"/>
        <family val="1"/>
      </rPr>
      <t>MAT – Matão.</t>
    </r>
  </si>
  <si>
    <r>
      <t>8</t>
    </r>
    <r>
      <rPr>
        <sz val="10"/>
        <color theme="1"/>
        <rFont val="Times New Roman"/>
        <family val="1"/>
      </rPr>
      <t>DUA – Duartina.</t>
    </r>
  </si>
  <si>
    <r>
      <t>9</t>
    </r>
    <r>
      <rPr>
        <sz val="10"/>
        <color theme="1"/>
        <rFont val="Times New Roman"/>
        <family val="1"/>
      </rPr>
      <t>BRO – Brotas.</t>
    </r>
  </si>
  <si>
    <r>
      <t>10</t>
    </r>
    <r>
      <rPr>
        <sz val="10"/>
        <color theme="1"/>
        <rFont val="Times New Roman"/>
        <family val="1"/>
      </rPr>
      <t>PFE – Porto Ferreira.</t>
    </r>
  </si>
  <si>
    <r>
      <t>11</t>
    </r>
    <r>
      <rPr>
        <sz val="10"/>
        <color theme="1"/>
        <rFont val="Times New Roman"/>
        <family val="1"/>
      </rPr>
      <t>LIM – Limeira.</t>
    </r>
  </si>
  <si>
    <r>
      <t>12</t>
    </r>
    <r>
      <rPr>
        <sz val="10"/>
        <color theme="1"/>
        <rFont val="Times New Roman"/>
        <family val="1"/>
      </rPr>
      <t xml:space="preserve">AVA – Avaré. </t>
    </r>
  </si>
  <si>
    <r>
      <t>13</t>
    </r>
    <r>
      <rPr>
        <sz val="10"/>
        <color theme="1"/>
        <rFont val="Times New Roman"/>
        <family val="1"/>
      </rPr>
      <t>ITG – Itapetininga.</t>
    </r>
  </si>
  <si>
    <r>
      <t xml:space="preserve">14 </t>
    </r>
    <r>
      <rPr>
        <sz val="10"/>
        <color theme="1"/>
        <rFont val="Times New Roman"/>
        <family val="1"/>
      </rPr>
      <t>V.Folha Murcha – Valência Folha Murcha.</t>
    </r>
  </si>
  <si>
    <r>
      <t>1</t>
    </r>
    <r>
      <rPr>
        <sz val="10"/>
        <color theme="1"/>
        <rFont val="Times New Roman"/>
        <family val="1"/>
      </rPr>
      <t>1 Densidade média ponderada pela área do estrato. O cálculo para os pomares acima de 2 anos considera as árvores totais do talhão, ou seja, árvores produtivas e não produtivas (replantas de 2020 e 2021).</t>
    </r>
  </si>
  <si>
    <t>¹Densidade média ponderada pela área do estrato. O cálculo para os pomares adultos considera as árvores totais do talhão, ou seja, árvores produtivas e não produtivas (replantas de 2020 e 2021).</t>
  </si>
  <si>
    <t>²As informações por ano de plantio referem-se aos pomares remanescentes no momento da coleta dos dados para a elaboração do inventário, ou seja, não retratam a totalidade dos pomares formados nesses anos em função da erradicação e renovação ao longo do tempo.</t>
  </si>
  <si>
    <t>¹Idade média ponderada pelas árvores do setor.</t>
  </si>
  <si>
    <t>²Pomares implementados em 2012 e em anos anteriores.</t>
  </si>
  <si>
    <t>³Pomares implementados em 2013 e em anos anteriores.</t>
  </si>
  <si>
    <r>
      <rPr>
        <sz val="8"/>
        <color theme="1"/>
        <rFont val="Calibri"/>
        <family val="2"/>
      </rPr>
      <t>⁴</t>
    </r>
    <r>
      <rPr>
        <sz val="8"/>
        <color theme="1"/>
        <rFont val="Times New Roman"/>
        <family val="1"/>
      </rPr>
      <t>Pomares implementados em 2014 e em anos anteriores.</t>
    </r>
  </si>
  <si>
    <r>
      <rPr>
        <sz val="8"/>
        <color theme="1"/>
        <rFont val="Calibri"/>
        <family val="2"/>
      </rPr>
      <t>⁵</t>
    </r>
    <r>
      <rPr>
        <sz val="8"/>
        <color theme="1"/>
        <rFont val="Times New Roman"/>
        <family val="1"/>
      </rPr>
      <t>Pomares implementados em 2015 e em anos anteriores.</t>
    </r>
  </si>
  <si>
    <r>
      <rPr>
        <sz val="8"/>
        <color theme="1"/>
        <rFont val="Calibri"/>
        <family val="2"/>
      </rPr>
      <t>⁶</t>
    </r>
    <r>
      <rPr>
        <sz val="8"/>
        <color theme="1"/>
        <rFont val="Times New Roman"/>
        <family val="1"/>
      </rPr>
      <t>Pomares implementados em 2016 e em anos anteriores.</t>
    </r>
  </si>
  <si>
    <r>
      <rPr>
        <sz val="8"/>
        <color theme="1"/>
        <rFont val="Calibri"/>
        <family val="2"/>
      </rPr>
      <t>⁷</t>
    </r>
    <r>
      <rPr>
        <sz val="8"/>
        <color theme="1"/>
        <rFont val="Times New Roman"/>
        <family val="1"/>
      </rPr>
      <t>Pomares implementados em 2017 e em anos anteriores.</t>
    </r>
  </si>
  <si>
    <r>
      <rPr>
        <sz val="8"/>
        <color theme="1"/>
        <rFont val="Calibri"/>
        <family val="2"/>
      </rPr>
      <t>₈</t>
    </r>
    <r>
      <rPr>
        <sz val="8"/>
        <color theme="1"/>
        <rFont val="Times New Roman"/>
        <family val="1"/>
      </rPr>
      <t>Pomares implementados em 2018 e em anos anteriores.</t>
    </r>
  </si>
  <si>
    <r>
      <rPr>
        <sz val="8"/>
        <color theme="1"/>
        <rFont val="Calibri"/>
        <family val="2"/>
      </rPr>
      <t>⁹</t>
    </r>
    <r>
      <rPr>
        <sz val="8"/>
        <color theme="1"/>
        <rFont val="Times New Roman"/>
        <family val="1"/>
      </rPr>
      <t>Pomares implementados em 2019 e em anos anteriores.</t>
    </r>
  </si>
  <si>
    <t>Lima doce: Lima da Pérsia.</t>
  </si>
  <si>
    <t>-  Representa zero.</t>
  </si>
  <si>
    <t>¹Para as outras laranjas, as replantas produtivas foram somadas às árvores do plantio original.</t>
  </si>
  <si>
    <t>²Laranjas limas: Lima Verde, Lima Tardia, Piralima, Lima Sorocaba, Lima Roque e João Nunes.</t>
  </si>
  <si>
    <t>¹Para as limas ácidas e limões, a metodologia de mapeamento dos pomares foi reduzida ao desenho do contorno dos talhões, identificação das variedades e o número de árvores informadas pelos responsáveis por esses pomares. Nos casos em que tais informações não foram fornecidas, a quantidade de covas foi calculada pela área do talhão dividida pela avaliação visual do espaçamento. A contagem das árvores de 5% dos talhões dessas variedades não foi realizada.</t>
  </si>
  <si>
    <r>
      <t>e</t>
    </r>
    <r>
      <rPr>
        <sz val="10"/>
        <color theme="1"/>
        <rFont val="Times New Roman"/>
        <family val="1"/>
      </rPr>
      <t>Estimativa.</t>
    </r>
  </si>
  <si>
    <t>Fonte: Fundecitrus (safras 2015/16 a 2022/23), CitrusBr (safras 2008/09 a 2014/15), Somar Meteorologia/Climatempo.</t>
  </si>
  <si>
    <r>
      <t xml:space="preserve"> </t>
    </r>
    <r>
      <rPr>
        <vertAlign val="superscript"/>
        <sz val="10"/>
        <color theme="1"/>
        <rFont val="Times New Roman"/>
        <family val="1"/>
      </rPr>
      <t>mh</t>
    </r>
    <r>
      <rPr>
        <sz val="10"/>
        <color theme="1"/>
        <rFont val="Times New Roman"/>
        <family val="1"/>
      </rPr>
      <t>80% da média histórica dos meses de maio a julho (descontado as chuvas observadas até o dia 20 de maio de 2022).</t>
    </r>
  </si>
  <si>
    <t>¹O cálculo considera as árvores totais do talhão, ou seja, árvores produtivas e não produtivas (replantas de 2020 e 2021).</t>
  </si>
  <si>
    <t>²Média ponderada pelo total de frutos do estrato.</t>
  </si>
  <si>
    <t>¹Norte: TMG – Triângulo Mineiro, BEB – Bebedouro, ALT – Altinópolis.</t>
  </si>
  <si>
    <t>²Noroeste: VOT – Votuporanga, SJO – São José do Rio Preto.</t>
  </si>
  <si>
    <t>³Centro: MAT – Matão, DUA – Duartina, BRO – Brotas.</t>
  </si>
  <si>
    <r>
      <rPr>
        <sz val="8"/>
        <color theme="1"/>
        <rFont val="Calibri"/>
        <family val="2"/>
      </rPr>
      <t>⁴</t>
    </r>
    <r>
      <rPr>
        <sz val="8"/>
        <color theme="1"/>
        <rFont val="Times New Roman"/>
        <family val="1"/>
      </rPr>
      <t>Sul: PFE – Porto Ferreira, LIM – Limeira.</t>
    </r>
  </si>
  <si>
    <r>
      <rPr>
        <sz val="8"/>
        <color theme="1"/>
        <rFont val="Calibri"/>
        <family val="2"/>
      </rPr>
      <t>⁵</t>
    </r>
    <r>
      <rPr>
        <sz val="8"/>
        <color theme="1"/>
        <rFont val="Times New Roman"/>
        <family val="1"/>
      </rPr>
      <t>Sudoeste: AVA – Avaré, ITG – Itapetininga.</t>
    </r>
  </si>
  <si>
    <r>
      <rPr>
        <sz val="8"/>
        <color theme="1"/>
        <rFont val="Calibri"/>
        <family val="2"/>
      </rPr>
      <t>⁶</t>
    </r>
    <r>
      <rPr>
        <sz val="8"/>
        <color theme="1"/>
        <rFont val="Times New Roman"/>
        <family val="1"/>
      </rPr>
      <t>MED – Média ponderada pelo total de frutos do estrato.</t>
    </r>
  </si>
  <si>
    <t>¹Média ponderada pelo total de frutos do estrato.</t>
  </si>
  <si>
    <r>
      <rPr>
        <sz val="8"/>
        <color theme="1"/>
        <rFont val="Calibri"/>
        <family val="2"/>
      </rPr>
      <t>⁴</t>
    </r>
    <r>
      <rPr>
        <sz val="8"/>
        <color theme="1"/>
        <rFont val="Times New Roman"/>
        <family val="1"/>
      </rPr>
      <t>V.Folha Murcha – Valência Folha Murcha.</t>
    </r>
  </si>
  <si>
    <t>⁴V.Folha Murcha – Valência Folha Murcha.</t>
  </si>
  <si>
    <r>
      <rPr>
        <sz val="10"/>
        <color theme="1"/>
        <rFont val="Calibri"/>
        <family val="2"/>
      </rPr>
      <t>⁶</t>
    </r>
    <r>
      <rPr>
        <sz val="10"/>
        <color theme="1"/>
        <rFont val="Times New Roman"/>
        <family val="1"/>
      </rPr>
      <t>SJO – São José do Rio Preto.</t>
    </r>
  </si>
  <si>
    <r>
      <rPr>
        <sz val="10"/>
        <color theme="1"/>
        <rFont val="Calibri"/>
        <family val="2"/>
      </rPr>
      <t>⁵</t>
    </r>
    <r>
      <rPr>
        <sz val="10"/>
        <color theme="1"/>
        <rFont val="Times New Roman"/>
        <family val="1"/>
      </rPr>
      <t>Média ponderada pelo total de frutos do estrato.</t>
    </r>
  </si>
  <si>
    <r>
      <t>BEB</t>
    </r>
    <r>
      <rPr>
        <b/>
        <vertAlign val="superscript"/>
        <sz val="10"/>
        <color theme="1"/>
        <rFont val="Times New Roman"/>
        <family val="1"/>
      </rPr>
      <t>6</t>
    </r>
  </si>
  <si>
    <r>
      <t>ALT</t>
    </r>
    <r>
      <rPr>
        <b/>
        <vertAlign val="superscript"/>
        <sz val="10"/>
        <color theme="1"/>
        <rFont val="Times New Roman"/>
        <family val="1"/>
      </rPr>
      <t>7</t>
    </r>
  </si>
  <si>
    <r>
      <rPr>
        <sz val="10"/>
        <color theme="1"/>
        <rFont val="Calibri"/>
        <family val="2"/>
      </rPr>
      <t>⁶</t>
    </r>
    <r>
      <rPr>
        <sz val="10"/>
        <color theme="1"/>
        <rFont val="Times New Roman"/>
        <family val="1"/>
      </rPr>
      <t xml:space="preserve">BEB – Bebedouro.    </t>
    </r>
  </si>
  <si>
    <r>
      <rPr>
        <vertAlign val="superscript"/>
        <sz val="10"/>
        <color theme="1"/>
        <rFont val="Calibri"/>
        <family val="2"/>
      </rPr>
      <t>⁷</t>
    </r>
    <r>
      <rPr>
        <sz val="10"/>
        <color theme="1"/>
        <rFont val="Times New Roman"/>
        <family val="1"/>
      </rPr>
      <t>ALT – Altinópolis</t>
    </r>
    <r>
      <rPr>
        <sz val="10"/>
        <color theme="1"/>
        <rFont val="Calibri"/>
        <family val="2"/>
      </rPr>
      <t>⁷</t>
    </r>
  </si>
  <si>
    <r>
      <rPr>
        <sz val="10"/>
        <color theme="1"/>
        <rFont val="Calibri"/>
        <family val="2"/>
      </rPr>
      <t>⁶</t>
    </r>
    <r>
      <rPr>
        <sz val="10"/>
        <color theme="1"/>
        <rFont val="Times New Roman"/>
        <family val="1"/>
      </rPr>
      <t>LIM – Limeira.</t>
    </r>
  </si>
  <si>
    <r>
      <rPr>
        <vertAlign val="superscript"/>
        <sz val="10"/>
        <color theme="1"/>
        <rFont val="Times New Roman"/>
        <family val="1"/>
      </rPr>
      <t xml:space="preserve">⁴ </t>
    </r>
    <r>
      <rPr>
        <sz val="10"/>
        <color theme="1"/>
        <rFont val="Times New Roman"/>
        <family val="1"/>
      </rPr>
      <t>V.Folha Murcha – Valência Folha Murcha.</t>
    </r>
  </si>
  <si>
    <r>
      <rPr>
        <vertAlign val="superscript"/>
        <sz val="10"/>
        <color theme="1"/>
        <rFont val="Times New Roman"/>
        <family val="1"/>
      </rPr>
      <t>⁵</t>
    </r>
    <r>
      <rPr>
        <sz val="10"/>
        <color theme="1"/>
        <rFont val="Times New Roman"/>
        <family val="1"/>
      </rPr>
      <t>Média ponderada pelo total de frutos do estrato.</t>
    </r>
  </si>
  <si>
    <r>
      <t>⁶</t>
    </r>
    <r>
      <rPr>
        <sz val="10"/>
        <color theme="1"/>
        <rFont val="Times New Roman"/>
        <family val="1"/>
      </rPr>
      <t>ITG – Itapetininga.</t>
    </r>
  </si>
  <si>
    <r>
      <rPr>
        <sz val="8"/>
        <color theme="1"/>
        <rFont val="Calibri"/>
        <family val="2"/>
      </rPr>
      <t>⁵</t>
    </r>
    <r>
      <rPr>
        <sz val="8"/>
        <color theme="1"/>
        <rFont val="Times New Roman"/>
        <family val="1"/>
      </rPr>
      <t>Média ponderada pelo total de frutos do estrato.</t>
    </r>
  </si>
  <si>
    <r>
      <rPr>
        <sz val="8"/>
        <color theme="1"/>
        <rFont val="Calibri"/>
        <family val="2"/>
      </rPr>
      <t>⁶</t>
    </r>
    <r>
      <rPr>
        <sz val="8"/>
        <color theme="1"/>
        <rFont val="Times New Roman"/>
        <family val="1"/>
      </rPr>
      <t>DUA – Duartina.</t>
    </r>
  </si>
  <si>
    <r>
      <rPr>
        <sz val="8"/>
        <color theme="1"/>
        <rFont val="Calibri"/>
        <family val="2"/>
      </rPr>
      <t>⁷</t>
    </r>
    <r>
      <rPr>
        <sz val="8"/>
        <color theme="1"/>
        <rFont val="Times New Roman"/>
        <family val="1"/>
      </rPr>
      <t>BRO – Brotas.</t>
    </r>
  </si>
  <si>
    <t>Tabela 15 – Laranjas: Estratificação da totalidade das covas dos pomares [inventário 2022 e variação acumulada]</t>
  </si>
  <si>
    <t>³Valência Americana, Seleta, Pineapple e Alvorada.</t>
  </si>
  <si>
    <t>Valência Americana, Seleta, Pineapple e Alvorada.......</t>
  </si>
  <si>
    <t>Valência Americana, Seleta, Pineapple e Alvorada........</t>
  </si>
  <si>
    <t>Seleta, Pineapple e Alvorada...............................</t>
  </si>
  <si>
    <t>Alvorada............</t>
  </si>
  <si>
    <t>Alvorada</t>
  </si>
  <si>
    <t>Alvorada………..</t>
  </si>
  <si>
    <t>Alvorada.......................</t>
  </si>
  <si>
    <t>Alvorada...............</t>
  </si>
  <si>
    <t>Alvorada.....</t>
  </si>
  <si>
    <t>¹Valência Americana, Seleta, Pineapple e Alvorada.</t>
  </si>
  <si>
    <t>¹Laranjas: Hamlin, Westin, Rubi, Valência Americana, Seleta, Pineapple, Alvorada, Pera Rio, Valência, Valência Folha Murcha e Natal.</t>
  </si>
  <si>
    <r>
      <t>Tabela 94 – Outras laranjas</t>
    </r>
    <r>
      <rPr>
        <b/>
        <vertAlign val="superscript"/>
        <sz val="10"/>
        <color theme="1"/>
        <rFont val="Times New Roman"/>
        <family val="1"/>
      </rPr>
      <t>1</t>
    </r>
    <r>
      <rPr>
        <b/>
        <sz val="10"/>
        <color theme="1"/>
        <rFont val="Times New Roman"/>
        <family val="1"/>
      </rPr>
      <t>: Área e número de árvores por região, variedade e idade [inventário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</si>
</sst>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0_ ;\-#,##0.00\ "/>
    <numFmt numFmtId="167" formatCode="0.00000000000"/>
    <numFmt numFmtId="168" formatCode="_-* #,##0.000_-;\-* #,##0.000_-;_-* &quot;-&quot;??_-;_-@_-"/>
    <numFmt numFmtId="169" formatCode="#,##0_ ;\-#,##0\ "/>
    <numFmt numFmtId="170" formatCode="_-* #,##0.0_-;\-* #,##0.0_-;_-* &quot;-&quot;??_-;_-@_-"/>
    <numFmt numFmtId="171" formatCode="_(* #,##0.00_);_(* \(#,##0.0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rgb="FF000000"/>
      <name val="Times New Roman"/>
      <family val="1"/>
    </font>
    <font>
      <sz val="10"/>
      <name val="Times New Roman"/>
      <family val="1"/>
    </font>
    <font>
      <sz val="10"/>
      <color rgb="FFFF0000"/>
      <name val="Times New Roman"/>
      <family val="1"/>
    </font>
    <font>
      <b/>
      <sz val="10"/>
      <color rgb="FF000000"/>
      <name val="Times New Roman"/>
      <family val="1"/>
    </font>
    <font>
      <sz val="8"/>
      <color theme="1"/>
      <name val="Times New Roman"/>
      <family val="1"/>
    </font>
    <font>
      <b/>
      <sz val="8"/>
      <color theme="1"/>
      <name val="Times New Roman"/>
      <family val="1"/>
    </font>
    <font>
      <sz val="10"/>
      <color theme="1"/>
      <name val="Times New Roman"/>
      <family val="1"/>
    </font>
    <font>
      <b/>
      <sz val="10"/>
      <color theme="1"/>
      <name val="Times New Roman"/>
      <family val="1"/>
    </font>
    <font>
      <vertAlign val="superscript"/>
      <sz val="10"/>
      <color theme="1"/>
      <name val="Times New Roman"/>
      <family val="1"/>
    </font>
    <font>
      <b/>
      <vertAlign val="superscript"/>
      <sz val="10"/>
      <color theme="1"/>
      <name val="Times New Roman"/>
      <family val="1"/>
    </font>
    <font>
      <b/>
      <sz val="6"/>
      <color theme="1"/>
      <name val="Times New Roman"/>
      <family val="1"/>
    </font>
    <font>
      <b/>
      <sz val="6"/>
      <color rgb="FF000000"/>
      <name val="Times New Roman"/>
      <family val="1"/>
    </font>
    <font>
      <sz val="6"/>
      <color theme="1"/>
      <name val="Times New Roman"/>
      <family val="1"/>
    </font>
    <font>
      <sz val="10"/>
      <color theme="1"/>
      <name val="Wingdings 3"/>
      <family val="1"/>
      <charset val="2"/>
    </font>
    <font>
      <b/>
      <sz val="7"/>
      <color theme="1"/>
      <name val="Times New Roman"/>
      <family val="1"/>
    </font>
    <font>
      <sz val="7"/>
      <color theme="1"/>
      <name val="Times New Roman"/>
      <family val="1"/>
    </font>
    <font>
      <b/>
      <sz val="3"/>
      <color theme="1"/>
      <name val="Times New Roman"/>
      <family val="1"/>
    </font>
    <font>
      <sz val="9"/>
      <color theme="1"/>
      <name val="Times New Roman"/>
      <family val="1"/>
    </font>
    <font>
      <vertAlign val="superscript"/>
      <sz val="8"/>
      <color theme="1"/>
      <name val="Times New Roman"/>
      <family val="1"/>
    </font>
    <font>
      <b/>
      <sz val="9"/>
      <color theme="1"/>
      <name val="Times New Roman"/>
      <family val="1"/>
    </font>
    <font>
      <sz val="9.5"/>
      <color theme="1"/>
      <name val="Times New Roman"/>
      <family val="1"/>
    </font>
    <font>
      <b/>
      <sz val="9.5"/>
      <color theme="1"/>
      <name val="Times New Roman"/>
      <family val="1"/>
    </font>
    <font>
      <b/>
      <sz val="10"/>
      <name val="Times New Roman"/>
      <family val="1"/>
    </font>
    <font>
      <sz val="12"/>
      <color theme="1"/>
      <name val="Times New Roman"/>
      <family val="1"/>
    </font>
    <font>
      <b/>
      <sz val="2"/>
      <color theme="1"/>
      <name val="Times New Roman"/>
      <family val="1"/>
    </font>
    <font>
      <sz val="10"/>
      <name val="Arial"/>
      <family val="2"/>
    </font>
    <font>
      <vertAlign val="superscript"/>
      <sz val="10"/>
      <color theme="1"/>
      <name val="Calibri"/>
      <family val="2"/>
    </font>
    <font>
      <sz val="10"/>
      <color theme="1"/>
      <name val="Calibri"/>
      <family val="2"/>
    </font>
    <font>
      <sz val="10"/>
      <color theme="1"/>
      <name val="Calibri"/>
      <family val="2"/>
      <scheme val="minor"/>
    </font>
    <font>
      <sz val="8"/>
      <color theme="1"/>
      <name val="Calibri"/>
      <family val="2"/>
    </font>
  </fonts>
  <fills count="3">
    <fill>
      <patternFill patternType="none"/>
    </fill>
    <fill>
      <patternFill patternType="gray125"/>
    </fill>
    <fill>
      <patternFill patternType="solid">
        <fgColor rgb="FFFFFFFF"/>
        <bgColor indexed="64"/>
      </patternFill>
    </fill>
  </fills>
  <borders count="16">
    <border>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29" fillId="0" borderId="0"/>
    <xf numFmtId="171" fontId="1" fillId="0" borderId="0" applyFont="0" applyFill="0" applyBorder="0" applyAlignment="0" applyProtection="0"/>
    <xf numFmtId="171" fontId="29" fillId="0" borderId="0" applyFont="0" applyFill="0" applyBorder="0" applyAlignment="0" applyProtection="0"/>
  </cellStyleXfs>
  <cellXfs count="612">
    <xf numFmtId="0" fontId="0" fillId="0" borderId="0" xfId="0"/>
    <xf numFmtId="164" fontId="0" fillId="0" borderId="0" xfId="0" applyNumberFormat="1"/>
    <xf numFmtId="3" fontId="0" fillId="0" borderId="0" xfId="0" applyNumberFormat="1"/>
    <xf numFmtId="164" fontId="0" fillId="0" borderId="0" xfId="1" applyNumberFormat="1" applyFont="1"/>
    <xf numFmtId="43" fontId="0" fillId="0" borderId="0" xfId="0" applyNumberFormat="1"/>
    <xf numFmtId="43" fontId="0" fillId="0" borderId="0" xfId="1" applyFont="1"/>
    <xf numFmtId="4" fontId="0" fillId="0" borderId="0" xfId="0" applyNumberFormat="1"/>
    <xf numFmtId="165" fontId="0" fillId="0" borderId="0" xfId="2" applyNumberFormat="1" applyFont="1"/>
    <xf numFmtId="43" fontId="0" fillId="0" borderId="0" xfId="1" applyNumberFormat="1" applyFont="1"/>
    <xf numFmtId="3" fontId="10" fillId="0" borderId="9" xfId="0" applyNumberFormat="1" applyFont="1" applyBorder="1" applyAlignment="1">
      <alignment horizontal="right" vertical="center" wrapText="1"/>
    </xf>
    <xf numFmtId="0" fontId="10" fillId="0" borderId="9" xfId="0" applyFont="1" applyBorder="1" applyAlignment="1">
      <alignment horizontal="right" vertical="center" wrapText="1"/>
    </xf>
    <xf numFmtId="43" fontId="10" fillId="0" borderId="9" xfId="1" applyFont="1" applyBorder="1" applyAlignment="1">
      <alignment horizontal="right"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11"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3" fontId="10" fillId="0" borderId="5" xfId="0" applyNumberFormat="1" applyFont="1" applyBorder="1" applyAlignment="1">
      <alignment horizontal="right" vertical="center" wrapText="1"/>
    </xf>
    <xf numFmtId="3" fontId="11" fillId="0" borderId="5" xfId="0" applyNumberFormat="1" applyFont="1" applyBorder="1" applyAlignment="1">
      <alignment horizontal="right" vertical="center" wrapText="1"/>
    </xf>
    <xf numFmtId="0" fontId="11" fillId="0" borderId="5" xfId="0" applyFont="1" applyBorder="1" applyAlignment="1">
      <alignment horizontal="right" vertical="center" wrapText="1"/>
    </xf>
    <xf numFmtId="0" fontId="11" fillId="0" borderId="7" xfId="0" applyFont="1" applyBorder="1" applyAlignment="1">
      <alignment horizontal="left" vertical="center" wrapText="1"/>
    </xf>
    <xf numFmtId="3" fontId="11" fillId="0" borderId="7" xfId="0" applyNumberFormat="1" applyFont="1" applyBorder="1" applyAlignment="1">
      <alignment horizontal="right" vertical="center" wrapText="1"/>
    </xf>
    <xf numFmtId="0" fontId="11" fillId="0" borderId="7" xfId="0" applyFont="1" applyBorder="1" applyAlignment="1">
      <alignment horizontal="right" vertical="center" wrapText="1"/>
    </xf>
    <xf numFmtId="0" fontId="11" fillId="0" borderId="1" xfId="0" applyFont="1" applyBorder="1" applyAlignment="1">
      <alignment horizontal="right" vertical="center" wrapText="1"/>
    </xf>
    <xf numFmtId="3" fontId="11" fillId="0" borderId="6" xfId="0" applyNumberFormat="1" applyFont="1" applyBorder="1" applyAlignment="1">
      <alignment horizontal="right" vertical="center" wrapText="1"/>
    </xf>
    <xf numFmtId="0" fontId="10" fillId="0" borderId="5" xfId="0" applyFont="1" applyBorder="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164" fontId="10" fillId="0" borderId="9" xfId="1" applyNumberFormat="1" applyFont="1" applyBorder="1" applyAlignment="1">
      <alignment horizontal="right" vertical="center" wrapText="1"/>
    </xf>
    <xf numFmtId="164" fontId="11" fillId="0" borderId="9" xfId="1" applyNumberFormat="1" applyFont="1" applyBorder="1" applyAlignment="1">
      <alignment horizontal="right" vertical="center" wrapText="1"/>
    </xf>
    <xf numFmtId="164" fontId="10" fillId="0" borderId="5" xfId="0" applyNumberFormat="1" applyFont="1" applyBorder="1" applyAlignment="1">
      <alignment horizontal="right" vertical="center" wrapText="1"/>
    </xf>
    <xf numFmtId="43" fontId="10" fillId="0" borderId="5" xfId="1" applyFont="1" applyBorder="1" applyAlignment="1">
      <alignment horizontal="right" vertical="center" wrapText="1"/>
    </xf>
    <xf numFmtId="43" fontId="11" fillId="0" borderId="5" xfId="1" applyFont="1" applyBorder="1" applyAlignment="1">
      <alignment horizontal="right" vertical="center" wrapText="1"/>
    </xf>
    <xf numFmtId="43" fontId="11" fillId="0" borderId="7" xfId="1" applyFont="1" applyBorder="1" applyAlignment="1">
      <alignment horizontal="right" vertical="center" wrapText="1"/>
    </xf>
    <xf numFmtId="164" fontId="10" fillId="0" borderId="5" xfId="1" applyNumberFormat="1" applyFont="1" applyBorder="1" applyAlignment="1">
      <alignment horizontal="right" vertical="center" wrapText="1"/>
    </xf>
    <xf numFmtId="164" fontId="11" fillId="0" borderId="5" xfId="1" applyNumberFormat="1" applyFont="1" applyBorder="1" applyAlignment="1">
      <alignment horizontal="right" vertical="center" wrapText="1"/>
    </xf>
    <xf numFmtId="164" fontId="11" fillId="0" borderId="7" xfId="1" applyNumberFormat="1" applyFont="1" applyBorder="1" applyAlignment="1">
      <alignment horizontal="right" vertical="center" wrapText="1"/>
    </xf>
    <xf numFmtId="43" fontId="10" fillId="0" borderId="0" xfId="1" applyFont="1" applyAlignment="1">
      <alignment horizontal="right" vertical="center" wrapText="1"/>
    </xf>
    <xf numFmtId="43" fontId="11" fillId="0" borderId="0" xfId="1" applyFont="1" applyAlignment="1">
      <alignment horizontal="right" vertical="center" wrapText="1"/>
    </xf>
    <xf numFmtId="43" fontId="11" fillId="0" borderId="1" xfId="1" applyFont="1" applyBorder="1" applyAlignment="1">
      <alignment horizontal="right" vertical="center" wrapText="1"/>
    </xf>
    <xf numFmtId="43" fontId="10" fillId="0" borderId="11" xfId="1" applyFont="1" applyBorder="1" applyAlignment="1">
      <alignment horizontal="right"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justify" vertical="center" wrapText="1"/>
    </xf>
    <xf numFmtId="0" fontId="4" fillId="0" borderId="5" xfId="0" applyFont="1" applyBorder="1" applyAlignment="1">
      <alignment horizontal="right" vertical="center" wrapText="1"/>
    </xf>
    <xf numFmtId="3" fontId="4" fillId="0" borderId="5" xfId="0" applyNumberFormat="1" applyFont="1" applyBorder="1" applyAlignment="1">
      <alignment horizontal="right" vertical="center" wrapText="1"/>
    </xf>
    <xf numFmtId="0" fontId="11" fillId="0" borderId="7" xfId="0" applyFont="1" applyBorder="1" applyAlignment="1">
      <alignment horizontal="justify" vertical="center" wrapText="1"/>
    </xf>
    <xf numFmtId="3" fontId="7" fillId="0" borderId="7" xfId="0" applyNumberFormat="1" applyFont="1" applyBorder="1" applyAlignment="1">
      <alignment horizontal="right" vertical="center" wrapText="1"/>
    </xf>
    <xf numFmtId="0" fontId="7" fillId="0" borderId="7" xfId="0" applyFont="1" applyBorder="1" applyAlignment="1">
      <alignment horizontal="right" vertical="center" wrapText="1"/>
    </xf>
    <xf numFmtId="0" fontId="10" fillId="0" borderId="9" xfId="0" applyFont="1" applyBorder="1" applyAlignment="1">
      <alignment horizontal="center" vertical="center" wrapText="1"/>
    </xf>
    <xf numFmtId="164" fontId="10" fillId="0" borderId="9" xfId="0" applyNumberFormat="1" applyFont="1" applyBorder="1" applyAlignment="1">
      <alignment horizontal="right" vertical="center" wrapText="1"/>
    </xf>
    <xf numFmtId="43" fontId="11" fillId="0" borderId="6" xfId="1" applyFont="1" applyBorder="1" applyAlignment="1">
      <alignment horizontal="right" vertical="center" wrapText="1"/>
    </xf>
    <xf numFmtId="164" fontId="11" fillId="0" borderId="6" xfId="1" applyNumberFormat="1" applyFont="1" applyBorder="1" applyAlignment="1">
      <alignment horizontal="right" vertical="center" wrapText="1"/>
    </xf>
    <xf numFmtId="1" fontId="0" fillId="0" borderId="0" xfId="0" applyNumberFormat="1"/>
    <xf numFmtId="167" fontId="0" fillId="0" borderId="0" xfId="0" applyNumberFormat="1"/>
    <xf numFmtId="43" fontId="11" fillId="0" borderId="9" xfId="1" applyFont="1" applyBorder="1" applyAlignment="1">
      <alignment horizontal="right" vertical="center" wrapText="1"/>
    </xf>
    <xf numFmtId="0" fontId="11" fillId="0" borderId="5" xfId="0" applyFont="1" applyBorder="1" applyAlignment="1">
      <alignment horizontal="justify"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0" fillId="0" borderId="11" xfId="0" applyFont="1" applyBorder="1" applyAlignment="1">
      <alignment horizontal="right" vertical="center" wrapText="1"/>
    </xf>
    <xf numFmtId="0" fontId="11" fillId="0" borderId="11" xfId="0" applyFont="1" applyBorder="1" applyAlignment="1">
      <alignment horizontal="right" vertical="center" wrapText="1"/>
    </xf>
    <xf numFmtId="3" fontId="11" fillId="0" borderId="0" xfId="0" applyNumberFormat="1" applyFont="1" applyAlignment="1">
      <alignment horizontal="right" vertical="center" wrapText="1"/>
    </xf>
    <xf numFmtId="3" fontId="11" fillId="0" borderId="9" xfId="0" applyNumberFormat="1" applyFont="1" applyBorder="1" applyAlignment="1">
      <alignment horizontal="right" vertical="center" wrapText="1"/>
    </xf>
    <xf numFmtId="3" fontId="11" fillId="0" borderId="11" xfId="0" applyNumberFormat="1" applyFont="1" applyBorder="1" applyAlignment="1">
      <alignment horizontal="right" vertical="center" wrapText="1"/>
    </xf>
    <xf numFmtId="3" fontId="10" fillId="0" borderId="11" xfId="0" applyNumberFormat="1" applyFont="1" applyBorder="1" applyAlignment="1">
      <alignment horizontal="right" vertical="center" wrapText="1"/>
    </xf>
    <xf numFmtId="3" fontId="10" fillId="0" borderId="0" xfId="0" applyNumberFormat="1" applyFont="1" applyAlignment="1">
      <alignment horizontal="right" vertical="center" wrapText="1"/>
    </xf>
    <xf numFmtId="0" fontId="11" fillId="0" borderId="6" xfId="0" applyFont="1" applyBorder="1" applyAlignment="1">
      <alignment horizontal="right" vertical="center" wrapText="1"/>
    </xf>
    <xf numFmtId="164" fontId="10" fillId="0" borderId="0" xfId="1" applyNumberFormat="1" applyFont="1" applyAlignment="1">
      <alignment horizontal="right" vertical="center" wrapText="1"/>
    </xf>
    <xf numFmtId="164" fontId="11" fillId="0" borderId="0" xfId="1" applyNumberFormat="1" applyFont="1" applyAlignment="1">
      <alignment horizontal="right" vertical="center" wrapText="1"/>
    </xf>
    <xf numFmtId="43" fontId="11" fillId="0" borderId="11" xfId="1" applyFont="1" applyBorder="1" applyAlignment="1">
      <alignment horizontal="right" vertical="center" wrapText="1"/>
    </xf>
    <xf numFmtId="43" fontId="11" fillId="0" borderId="10" xfId="1" applyFont="1" applyBorder="1" applyAlignment="1">
      <alignment horizontal="right" vertical="center" wrapText="1"/>
    </xf>
    <xf numFmtId="0" fontId="0" fillId="0" borderId="0" xfId="0" applyAlignment="1">
      <alignment vertical="center" wrapText="1"/>
    </xf>
    <xf numFmtId="0" fontId="0" fillId="0" borderId="5" xfId="0" applyBorder="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7" xfId="0" applyFont="1" applyBorder="1" applyAlignment="1">
      <alignment horizontal="right" vertical="center" wrapText="1"/>
    </xf>
    <xf numFmtId="0" fontId="10" fillId="0" borderId="11" xfId="0" applyFont="1" applyBorder="1" applyAlignment="1">
      <alignment horizontal="center" vertical="center" wrapText="1"/>
    </xf>
    <xf numFmtId="4" fontId="10" fillId="0" borderId="5" xfId="0" applyNumberFormat="1" applyFont="1" applyBorder="1" applyAlignment="1">
      <alignment horizontal="right" vertical="center" wrapText="1"/>
    </xf>
    <xf numFmtId="4" fontId="10" fillId="0" borderId="9" xfId="0" applyNumberFormat="1" applyFont="1" applyBorder="1" applyAlignment="1">
      <alignment horizontal="right" vertical="center" wrapText="1"/>
    </xf>
    <xf numFmtId="4" fontId="11" fillId="0" borderId="5" xfId="0" applyNumberFormat="1" applyFont="1" applyBorder="1" applyAlignment="1">
      <alignment horizontal="right" vertical="center" wrapText="1"/>
    </xf>
    <xf numFmtId="4" fontId="11" fillId="0" borderId="9" xfId="0" applyNumberFormat="1" applyFont="1" applyBorder="1" applyAlignment="1">
      <alignment horizontal="right"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168" fontId="11" fillId="0" borderId="6" xfId="1" applyNumberFormat="1" applyFont="1" applyBorder="1" applyAlignment="1">
      <alignment horizontal="right" vertical="center" wrapText="1"/>
    </xf>
    <xf numFmtId="0" fontId="7" fillId="0" borderId="10" xfId="0" applyFont="1" applyBorder="1" applyAlignment="1">
      <alignment horizontal="right" vertical="center" wrapText="1"/>
    </xf>
    <xf numFmtId="0" fontId="7" fillId="0" borderId="6" xfId="0" applyFont="1" applyBorder="1" applyAlignment="1">
      <alignment horizontal="right" vertical="center" wrapText="1"/>
    </xf>
    <xf numFmtId="43" fontId="7" fillId="0" borderId="1" xfId="1" applyFont="1" applyBorder="1" applyAlignment="1">
      <alignment horizontal="right" vertical="center" wrapText="1"/>
    </xf>
    <xf numFmtId="0" fontId="0" fillId="0" borderId="1" xfId="0" applyBorder="1" applyAlignment="1">
      <alignment vertical="center" wrapText="1"/>
    </xf>
    <xf numFmtId="3" fontId="11" fillId="0" borderId="1" xfId="0" applyNumberFormat="1" applyFont="1" applyBorder="1" applyAlignment="1">
      <alignment horizontal="right" vertical="center" wrapText="1"/>
    </xf>
    <xf numFmtId="3" fontId="11" fillId="0" borderId="10" xfId="0" applyNumberFormat="1" applyFont="1" applyBorder="1" applyAlignment="1">
      <alignment horizontal="right" vertical="center" wrapText="1"/>
    </xf>
    <xf numFmtId="0" fontId="10" fillId="0" borderId="2" xfId="0" applyFont="1" applyBorder="1" applyAlignment="1">
      <alignment vertical="center" wrapText="1"/>
    </xf>
    <xf numFmtId="0" fontId="9" fillId="0" borderId="5" xfId="0" applyFont="1" applyBorder="1" applyAlignment="1">
      <alignment horizontal="lef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11" xfId="0" applyFont="1" applyBorder="1" applyAlignment="1">
      <alignment horizontal="right" vertical="center" wrapText="1"/>
    </xf>
    <xf numFmtId="0" fontId="10" fillId="0" borderId="12" xfId="0" applyFont="1" applyBorder="1" applyAlignment="1">
      <alignment horizontal="center" vertical="center" wrapText="1"/>
    </xf>
    <xf numFmtId="43" fontId="10" fillId="0" borderId="9" xfId="1" applyFont="1" applyBorder="1" applyAlignment="1">
      <alignment horizontal="right" vertical="center" wrapText="1"/>
    </xf>
    <xf numFmtId="43" fontId="10" fillId="0" borderId="0" xfId="1" applyFont="1" applyAlignment="1">
      <alignment horizontal="right" vertical="center" wrapText="1"/>
    </xf>
    <xf numFmtId="43" fontId="11" fillId="0" borderId="6" xfId="1" applyFont="1" applyBorder="1" applyAlignment="1">
      <alignment horizontal="right" vertical="center" wrapText="1"/>
    </xf>
    <xf numFmtId="43" fontId="11" fillId="0" borderId="1" xfId="1" applyFont="1" applyBorder="1" applyAlignment="1">
      <alignment horizontal="right" vertical="center" wrapText="1"/>
    </xf>
    <xf numFmtId="4" fontId="10" fillId="0" borderId="0" xfId="0" applyNumberFormat="1" applyFont="1" applyAlignment="1">
      <alignment horizontal="right" vertical="center" wrapText="1"/>
    </xf>
    <xf numFmtId="0" fontId="4" fillId="0" borderId="9" xfId="0" applyFont="1" applyBorder="1" applyAlignment="1">
      <alignment horizontal="right" vertical="center" wrapText="1"/>
    </xf>
    <xf numFmtId="0" fontId="4" fillId="0" borderId="0" xfId="0" applyFont="1" applyAlignment="1">
      <alignment horizontal="right" vertical="center" wrapText="1"/>
    </xf>
    <xf numFmtId="0" fontId="14" fillId="0" borderId="5" xfId="0" applyFont="1" applyBorder="1" applyAlignment="1">
      <alignment horizontal="left" vertical="center" wrapText="1"/>
    </xf>
    <xf numFmtId="0" fontId="14" fillId="0" borderId="5" xfId="0" applyFont="1" applyBorder="1" applyAlignment="1">
      <alignment horizontal="right" vertical="center" wrapText="1"/>
    </xf>
    <xf numFmtId="0" fontId="14" fillId="0" borderId="0" xfId="0" applyFont="1" applyAlignment="1">
      <alignment horizontal="right" vertical="center" wrapText="1"/>
    </xf>
    <xf numFmtId="0" fontId="15" fillId="0" borderId="9" xfId="0" applyFont="1" applyBorder="1" applyAlignment="1">
      <alignment horizontal="right" vertical="center" wrapText="1"/>
    </xf>
    <xf numFmtId="0" fontId="14" fillId="0" borderId="9" xfId="0" applyFont="1" applyBorder="1" applyAlignment="1">
      <alignment horizontal="right" vertical="center" wrapText="1"/>
    </xf>
    <xf numFmtId="4" fontId="11" fillId="0" borderId="7" xfId="0" applyNumberFormat="1" applyFont="1" applyBorder="1" applyAlignment="1">
      <alignment horizontal="right" vertical="center" wrapText="1"/>
    </xf>
    <xf numFmtId="4" fontId="11" fillId="0" borderId="6" xfId="0" applyNumberFormat="1" applyFont="1" applyBorder="1" applyAlignment="1">
      <alignment horizontal="right" vertical="center" wrapText="1"/>
    </xf>
    <xf numFmtId="166" fontId="10" fillId="0" borderId="9" xfId="1" applyNumberFormat="1" applyFont="1" applyBorder="1" applyAlignment="1">
      <alignment horizontal="right" vertical="center" wrapText="1"/>
    </xf>
    <xf numFmtId="166" fontId="11" fillId="0" borderId="6" xfId="1" applyNumberFormat="1" applyFont="1" applyBorder="1" applyAlignment="1">
      <alignment horizontal="right" vertical="center" wrapText="1"/>
    </xf>
    <xf numFmtId="0" fontId="7" fillId="0" borderId="9" xfId="0" applyFont="1" applyBorder="1" applyAlignment="1">
      <alignment horizontal="right" vertical="center" wrapText="1"/>
    </xf>
    <xf numFmtId="166" fontId="10" fillId="0" borderId="0" xfId="1" applyNumberFormat="1" applyFont="1" applyAlignment="1">
      <alignment horizontal="right" vertical="center" wrapText="1"/>
    </xf>
    <xf numFmtId="166" fontId="11" fillId="0" borderId="1" xfId="1" applyNumberFormat="1" applyFont="1" applyBorder="1" applyAlignment="1">
      <alignment horizontal="right" vertical="center" wrapText="1"/>
    </xf>
    <xf numFmtId="2" fontId="10" fillId="0" borderId="9" xfId="0" applyNumberFormat="1" applyFont="1" applyBorder="1" applyAlignment="1">
      <alignment horizontal="right" vertical="center" wrapText="1"/>
    </xf>
    <xf numFmtId="2" fontId="11" fillId="0" borderId="6" xfId="0" applyNumberFormat="1" applyFont="1" applyBorder="1" applyAlignment="1">
      <alignment horizontal="right" vertical="center" wrapText="1"/>
    </xf>
    <xf numFmtId="166" fontId="10" fillId="0" borderId="5" xfId="1" applyNumberFormat="1" applyFont="1" applyBorder="1" applyAlignment="1">
      <alignment horizontal="right" vertical="center" wrapText="1"/>
    </xf>
    <xf numFmtId="166" fontId="11" fillId="0" borderId="7" xfId="1" applyNumberFormat="1" applyFont="1" applyBorder="1" applyAlignment="1">
      <alignment horizontal="right"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1" fillId="0" borderId="5" xfId="0" applyFont="1" applyBorder="1" applyAlignment="1">
      <alignment horizontal="left" vertical="center"/>
    </xf>
    <xf numFmtId="0" fontId="10" fillId="0" borderId="5" xfId="0" applyFont="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wrapText="1"/>
    </xf>
    <xf numFmtId="0" fontId="10" fillId="0" borderId="5" xfId="0" applyFont="1" applyBorder="1" applyAlignment="1">
      <alignment horizontal="left" vertical="center"/>
    </xf>
    <xf numFmtId="0" fontId="10" fillId="0" borderId="5" xfId="0" applyFont="1" applyBorder="1" applyAlignment="1">
      <alignment horizontal="right" vertical="center" wrapText="1" indent="1"/>
    </xf>
    <xf numFmtId="0" fontId="11" fillId="0" borderId="5" xfId="0" applyFont="1" applyBorder="1" applyAlignment="1">
      <alignment horizontal="right" vertical="center" wrapText="1" indent="1"/>
    </xf>
    <xf numFmtId="0" fontId="11" fillId="0" borderId="5" xfId="0" applyFont="1" applyBorder="1" applyAlignment="1">
      <alignment horizontal="right" vertical="center" indent="1"/>
    </xf>
    <xf numFmtId="0" fontId="11" fillId="0" borderId="7" xfId="0" applyFont="1" applyBorder="1" applyAlignment="1">
      <alignment horizontal="left" vertical="center"/>
    </xf>
    <xf numFmtId="0" fontId="11" fillId="0" borderId="5" xfId="0" applyFont="1" applyBorder="1" applyAlignment="1">
      <alignment horizontal="left" vertical="center"/>
    </xf>
    <xf numFmtId="4" fontId="11" fillId="0" borderId="0" xfId="0" applyNumberFormat="1" applyFont="1" applyAlignment="1">
      <alignment horizontal="right" vertical="center" wrapText="1"/>
    </xf>
    <xf numFmtId="0" fontId="11" fillId="0" borderId="5" xfId="0" applyFont="1" applyBorder="1" applyAlignment="1">
      <alignment horizontal="justify" vertical="center"/>
    </xf>
    <xf numFmtId="0" fontId="11" fillId="0" borderId="7" xfId="0" applyFont="1" applyBorder="1" applyAlignment="1">
      <alignment horizontal="justify" vertical="center"/>
    </xf>
    <xf numFmtId="0" fontId="11" fillId="0" borderId="11" xfId="0" applyFont="1" applyBorder="1" applyAlignment="1">
      <alignment horizontal="right" vertical="center" wrapText="1"/>
    </xf>
    <xf numFmtId="0" fontId="11" fillId="0" borderId="9" xfId="0" applyFont="1" applyBorder="1" applyAlignment="1">
      <alignment horizontal="right" vertical="center" wrapText="1"/>
    </xf>
    <xf numFmtId="43" fontId="10" fillId="0" borderId="5" xfId="1" applyFont="1" applyBorder="1" applyAlignment="1">
      <alignment horizontal="right" vertical="center" wrapText="1" indent="1"/>
    </xf>
    <xf numFmtId="43" fontId="10" fillId="0" borderId="5" xfId="1" applyFont="1" applyBorder="1" applyAlignment="1">
      <alignment horizontal="right" vertical="center" indent="1"/>
    </xf>
    <xf numFmtId="43" fontId="10" fillId="0" borderId="0" xfId="1" applyFont="1" applyAlignment="1">
      <alignment horizontal="right" vertical="center" wrapText="1" indent="1"/>
    </xf>
    <xf numFmtId="43" fontId="11" fillId="0" borderId="5" xfId="1" applyFont="1" applyBorder="1" applyAlignment="1">
      <alignment horizontal="right" vertical="center" wrapText="1" indent="1"/>
    </xf>
    <xf numFmtId="43" fontId="11" fillId="0" borderId="5" xfId="1" applyFont="1" applyBorder="1" applyAlignment="1">
      <alignment horizontal="right" vertical="center" indent="1"/>
    </xf>
    <xf numFmtId="43" fontId="11" fillId="0" borderId="0" xfId="1" applyFont="1" applyAlignment="1">
      <alignment horizontal="right" vertical="center" wrapText="1" inden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43" fontId="10" fillId="0" borderId="9" xfId="1" applyFont="1" applyBorder="1" applyAlignment="1">
      <alignment horizontal="right" vertical="center" wrapText="1"/>
    </xf>
    <xf numFmtId="43" fontId="10" fillId="0" borderId="0" xfId="1" applyFont="1" applyAlignment="1">
      <alignment horizontal="right" vertical="center" wrapText="1"/>
    </xf>
    <xf numFmtId="43" fontId="11" fillId="0" borderId="6" xfId="1" applyFont="1" applyBorder="1" applyAlignment="1">
      <alignment horizontal="right" vertical="center" wrapText="1"/>
    </xf>
    <xf numFmtId="43" fontId="11" fillId="0" borderId="1" xfId="1" applyFont="1" applyBorder="1" applyAlignment="1">
      <alignment horizontal="right" vertical="center" wrapText="1"/>
    </xf>
    <xf numFmtId="0" fontId="0" fillId="0" borderId="6" xfId="0" applyBorder="1" applyAlignment="1">
      <alignment vertical="center" wrapText="1"/>
    </xf>
    <xf numFmtId="0" fontId="0" fillId="0" borderId="7" xfId="0" applyBorder="1" applyAlignment="1">
      <alignment vertical="center" wrapText="1"/>
    </xf>
    <xf numFmtId="0" fontId="10" fillId="0" borderId="10" xfId="0" applyFont="1" applyBorder="1" applyAlignment="1">
      <alignment horizontal="center" vertical="center"/>
    </xf>
    <xf numFmtId="0" fontId="11" fillId="0" borderId="5" xfId="0" applyFont="1" applyBorder="1" applyAlignment="1">
      <alignment horizontal="left" vertical="center"/>
    </xf>
    <xf numFmtId="0" fontId="11" fillId="0" borderId="5" xfId="0" applyFont="1" applyBorder="1" applyAlignment="1">
      <alignment horizontal="justify" vertical="center"/>
    </xf>
    <xf numFmtId="0" fontId="11" fillId="0" borderId="11" xfId="0" applyFont="1" applyBorder="1" applyAlignment="1">
      <alignment horizontal="right" vertical="center" wrapText="1"/>
    </xf>
    <xf numFmtId="0" fontId="11" fillId="0" borderId="9" xfId="0" applyFont="1" applyBorder="1" applyAlignment="1">
      <alignment horizontal="right" vertical="center" wrapText="1"/>
    </xf>
    <xf numFmtId="0" fontId="10" fillId="0" borderId="5" xfId="0" applyFont="1" applyBorder="1" applyAlignment="1">
      <alignment horizontal="left" vertical="center" wrapText="1"/>
    </xf>
    <xf numFmtId="43" fontId="11" fillId="0" borderId="5" xfId="1" applyFont="1" applyBorder="1" applyAlignment="1">
      <alignment horizontal="right" vertical="center"/>
    </xf>
    <xf numFmtId="43" fontId="11" fillId="0" borderId="7" xfId="0" applyNumberFormat="1" applyFont="1" applyBorder="1" applyAlignment="1">
      <alignment horizontal="right" vertical="center" wrapText="1"/>
    </xf>
    <xf numFmtId="166" fontId="11" fillId="0" borderId="5" xfId="1" applyNumberFormat="1" applyFont="1" applyBorder="1" applyAlignment="1">
      <alignment horizontal="right" vertical="center" wrapText="1"/>
    </xf>
    <xf numFmtId="166" fontId="11" fillId="0" borderId="0" xfId="1" applyNumberFormat="1" applyFont="1" applyAlignment="1">
      <alignment horizontal="right" vertical="center" wrapText="1"/>
    </xf>
    <xf numFmtId="0" fontId="11" fillId="0" borderId="0" xfId="0" applyFont="1" applyAlignment="1">
      <alignment horizontal="left" vertical="center" wrapText="1"/>
    </xf>
    <xf numFmtId="0" fontId="10" fillId="0" borderId="6" xfId="0" applyFont="1" applyBorder="1" applyAlignment="1">
      <alignment horizontal="right" vertical="center" wrapText="1"/>
    </xf>
    <xf numFmtId="0" fontId="11" fillId="0" borderId="5" xfId="0" applyFont="1" applyBorder="1" applyAlignment="1">
      <alignment horizontal="left" vertical="center" wrapText="1"/>
    </xf>
    <xf numFmtId="43" fontId="10" fillId="0" borderId="9" xfId="1" applyNumberFormat="1" applyFont="1" applyBorder="1" applyAlignment="1">
      <alignment horizontal="right" vertical="center" wrapText="1"/>
    </xf>
    <xf numFmtId="43" fontId="11" fillId="0" borderId="9" xfId="1" applyNumberFormat="1" applyFont="1" applyBorder="1" applyAlignment="1">
      <alignment horizontal="right" vertical="center" wrapText="1"/>
    </xf>
    <xf numFmtId="0" fontId="11" fillId="0" borderId="5" xfId="0" applyFont="1" applyBorder="1" applyAlignment="1">
      <alignment horizontal="left" vertical="center" wrapText="1" indent="1"/>
    </xf>
    <xf numFmtId="4" fontId="11" fillId="0" borderId="1" xfId="0" applyNumberFormat="1" applyFont="1" applyBorder="1" applyAlignment="1">
      <alignment horizontal="right" vertical="center" wrapText="1"/>
    </xf>
    <xf numFmtId="0" fontId="16" fillId="0" borderId="0" xfId="0" applyFont="1" applyAlignment="1">
      <alignment horizontal="justify" vertical="center"/>
    </xf>
    <xf numFmtId="0" fontId="10" fillId="0" borderId="5" xfId="0" applyFont="1" applyBorder="1" applyAlignment="1">
      <alignment horizontal="left" vertical="center" wrapText="1" indent="1"/>
    </xf>
    <xf numFmtId="0" fontId="11" fillId="0" borderId="9" xfId="0" applyFont="1" applyBorder="1" applyAlignment="1">
      <alignment horizontal="left" vertical="center" wrapText="1"/>
    </xf>
    <xf numFmtId="2" fontId="10" fillId="0" borderId="9" xfId="1" applyNumberFormat="1" applyFont="1" applyBorder="1" applyAlignment="1">
      <alignment horizontal="right" vertical="center" wrapText="1"/>
    </xf>
    <xf numFmtId="2" fontId="11" fillId="0" borderId="9" xfId="1" applyNumberFormat="1" applyFont="1" applyBorder="1" applyAlignment="1">
      <alignment horizontal="right" vertical="center" wrapText="1"/>
    </xf>
    <xf numFmtId="164" fontId="10" fillId="0" borderId="11" xfId="1" applyNumberFormat="1" applyFont="1" applyBorder="1" applyAlignment="1">
      <alignment horizontal="right" vertical="center" wrapText="1"/>
    </xf>
    <xf numFmtId="164" fontId="11" fillId="0" borderId="11" xfId="1" applyNumberFormat="1" applyFont="1" applyBorder="1" applyAlignment="1">
      <alignment horizontal="right" vertical="center" wrapText="1"/>
    </xf>
    <xf numFmtId="2" fontId="10" fillId="0" borderId="0" xfId="0" applyNumberFormat="1" applyFont="1" applyAlignment="1">
      <alignment horizontal="right" vertical="center" wrapText="1"/>
    </xf>
    <xf numFmtId="2" fontId="11" fillId="0" borderId="0" xfId="0" applyNumberFormat="1" applyFont="1" applyAlignment="1">
      <alignment horizontal="right" vertical="center" wrapText="1"/>
    </xf>
    <xf numFmtId="0" fontId="11" fillId="0" borderId="2" xfId="0" applyFont="1" applyBorder="1" applyAlignment="1">
      <alignment horizontal="justify"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43" fontId="10" fillId="0" borderId="9" xfId="1" applyFont="1" applyBorder="1" applyAlignment="1">
      <alignment horizontal="right" vertical="center" wrapText="1"/>
    </xf>
    <xf numFmtId="43" fontId="10" fillId="0" borderId="0" xfId="1" applyFont="1" applyAlignment="1">
      <alignment horizontal="right" vertical="center" wrapText="1"/>
    </xf>
    <xf numFmtId="43" fontId="11" fillId="0" borderId="6" xfId="1" applyFont="1" applyBorder="1" applyAlignment="1">
      <alignment horizontal="right" vertical="center" wrapText="1"/>
    </xf>
    <xf numFmtId="43" fontId="11" fillId="0" borderId="1" xfId="1" applyFont="1" applyBorder="1" applyAlignment="1">
      <alignment horizontal="right" vertical="center" wrapText="1"/>
    </xf>
    <xf numFmtId="0" fontId="11" fillId="0" borderId="11" xfId="0" applyFont="1" applyBorder="1" applyAlignment="1">
      <alignment horizontal="right" vertical="center" wrapText="1"/>
    </xf>
    <xf numFmtId="0" fontId="11" fillId="0" borderId="9" xfId="0" applyFont="1" applyBorder="1" applyAlignment="1">
      <alignment horizontal="right" vertical="center" wrapText="1"/>
    </xf>
    <xf numFmtId="0" fontId="11"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center" vertical="center"/>
    </xf>
    <xf numFmtId="0" fontId="10" fillId="0" borderId="5" xfId="0" applyFont="1" applyBorder="1" applyAlignment="1">
      <alignment horizontal="justify" vertical="center"/>
    </xf>
    <xf numFmtId="4" fontId="11" fillId="0" borderId="11" xfId="0" applyNumberFormat="1" applyFont="1" applyBorder="1" applyAlignment="1">
      <alignment horizontal="right" vertical="center" wrapText="1"/>
    </xf>
    <xf numFmtId="0" fontId="11" fillId="0" borderId="10" xfId="0" applyFont="1" applyBorder="1" applyAlignment="1">
      <alignment horizontal="right" vertical="center" wrapText="1"/>
    </xf>
    <xf numFmtId="0" fontId="10" fillId="0" borderId="0" xfId="0" applyFont="1" applyAlignment="1">
      <alignment horizontal="center" vertical="center" wrapText="1"/>
    </xf>
    <xf numFmtId="43" fontId="7" fillId="0" borderId="10" xfId="1" applyFont="1" applyBorder="1" applyAlignment="1">
      <alignment horizontal="right" vertical="center" wrapText="1"/>
    </xf>
    <xf numFmtId="43" fontId="7" fillId="0" borderId="7" xfId="1" applyFont="1" applyBorder="1" applyAlignment="1">
      <alignment horizontal="right" vertical="center" wrapText="1"/>
    </xf>
    <xf numFmtId="4" fontId="10" fillId="0" borderId="11" xfId="0" applyNumberFormat="1" applyFont="1" applyBorder="1" applyAlignment="1">
      <alignment horizontal="right" vertical="center" wrapText="1"/>
    </xf>
    <xf numFmtId="43" fontId="10" fillId="0" borderId="0" xfId="1" applyNumberFormat="1" applyFont="1" applyAlignment="1">
      <alignment horizontal="right" vertical="center" wrapText="1"/>
    </xf>
    <xf numFmtId="43" fontId="10" fillId="0" borderId="11" xfId="1" applyNumberFormat="1" applyFont="1" applyBorder="1" applyAlignment="1">
      <alignment horizontal="right" vertical="center" wrapText="1"/>
    </xf>
    <xf numFmtId="43" fontId="10" fillId="0" borderId="5" xfId="1" applyNumberFormat="1" applyFont="1" applyBorder="1" applyAlignment="1">
      <alignment horizontal="right" vertical="center" wrapText="1"/>
    </xf>
    <xf numFmtId="43" fontId="11" fillId="0" borderId="0" xfId="1" applyNumberFormat="1" applyFont="1" applyAlignment="1">
      <alignment horizontal="right" vertical="center" wrapText="1"/>
    </xf>
    <xf numFmtId="43" fontId="11" fillId="0" borderId="11" xfId="1" applyNumberFormat="1" applyFont="1" applyBorder="1" applyAlignment="1">
      <alignment horizontal="right" vertical="center" wrapText="1"/>
    </xf>
    <xf numFmtId="43" fontId="11" fillId="0" borderId="5" xfId="1" applyNumberFormat="1" applyFont="1" applyBorder="1" applyAlignment="1">
      <alignment horizontal="right" vertical="center" wrapText="1"/>
    </xf>
    <xf numFmtId="43" fontId="11" fillId="0" borderId="7" xfId="1" applyNumberFormat="1" applyFont="1" applyBorder="1" applyAlignment="1">
      <alignment horizontal="right" vertical="center" wrapText="1"/>
    </xf>
    <xf numFmtId="43" fontId="11" fillId="0" borderId="1" xfId="1" applyNumberFormat="1" applyFont="1" applyBorder="1" applyAlignment="1">
      <alignment horizontal="right" vertical="center" wrapText="1"/>
    </xf>
    <xf numFmtId="0" fontId="10" fillId="0" borderId="11" xfId="0" applyFont="1" applyBorder="1" applyAlignment="1">
      <alignment horizontal="center" vertical="center"/>
    </xf>
    <xf numFmtId="0" fontId="11" fillId="0" borderId="0" xfId="0" applyFont="1" applyAlignment="1">
      <alignment horizontal="right" vertical="center"/>
    </xf>
    <xf numFmtId="3" fontId="11" fillId="0" borderId="0" xfId="0" applyNumberFormat="1" applyFont="1" applyAlignment="1">
      <alignment horizontal="right" vertical="center"/>
    </xf>
    <xf numFmtId="3" fontId="11" fillId="0" borderId="1" xfId="0" applyNumberFormat="1" applyFont="1" applyBorder="1" applyAlignment="1">
      <alignment horizontal="right" vertical="center"/>
    </xf>
    <xf numFmtId="43" fontId="11" fillId="0" borderId="0" xfId="1" applyFont="1" applyAlignment="1">
      <alignment horizontal="right" vertical="center"/>
    </xf>
    <xf numFmtId="164" fontId="10" fillId="0" borderId="0" xfId="1" applyNumberFormat="1" applyFont="1" applyAlignment="1">
      <alignment horizontal="right" vertical="center"/>
    </xf>
    <xf numFmtId="164" fontId="11" fillId="0" borderId="0" xfId="1" applyNumberFormat="1" applyFont="1" applyAlignment="1">
      <alignment horizontal="right" vertical="center"/>
    </xf>
    <xf numFmtId="0" fontId="10" fillId="0" borderId="0" xfId="0" applyFont="1" applyAlignment="1">
      <alignment horizontal="justify" vertical="center" wrapText="1"/>
    </xf>
    <xf numFmtId="0" fontId="10" fillId="0" borderId="11" xfId="0" applyFont="1" applyBorder="1" applyAlignment="1">
      <alignment horizontal="justify" vertical="center" wrapText="1"/>
    </xf>
    <xf numFmtId="0" fontId="10" fillId="0" borderId="9" xfId="0" applyFont="1" applyBorder="1" applyAlignment="1">
      <alignment horizontal="justify" vertical="center" wrapText="1"/>
    </xf>
    <xf numFmtId="0" fontId="18" fillId="0" borderId="5" xfId="0" applyFont="1" applyBorder="1" applyAlignment="1">
      <alignment horizontal="justify" vertical="center"/>
    </xf>
    <xf numFmtId="0" fontId="19" fillId="0" borderId="0" xfId="0" applyFont="1" applyAlignment="1">
      <alignment horizontal="right" vertical="center" wrapText="1"/>
    </xf>
    <xf numFmtId="0" fontId="19" fillId="0" borderId="11" xfId="0" applyFont="1" applyBorder="1" applyAlignment="1">
      <alignment horizontal="right" vertical="center" wrapText="1"/>
    </xf>
    <xf numFmtId="0" fontId="19" fillId="0" borderId="5" xfId="0" applyFont="1" applyBorder="1" applyAlignment="1">
      <alignment horizontal="right" vertical="center" wrapText="1"/>
    </xf>
    <xf numFmtId="0" fontId="19" fillId="0" borderId="9" xfId="0" applyFont="1" applyBorder="1" applyAlignment="1">
      <alignment horizontal="right" vertical="center" wrapText="1"/>
    </xf>
    <xf numFmtId="0" fontId="9" fillId="0" borderId="5" xfId="0" applyFont="1" applyBorder="1" applyAlignment="1">
      <alignment horizontal="justify" vertical="center"/>
    </xf>
    <xf numFmtId="0" fontId="8" fillId="0" borderId="9" xfId="0" applyFont="1" applyBorder="1" applyAlignment="1">
      <alignment horizontal="right" vertical="center" wrapText="1"/>
    </xf>
    <xf numFmtId="0" fontId="18" fillId="0" borderId="0" xfId="0" applyFont="1" applyAlignment="1">
      <alignment horizontal="right" vertical="center" wrapText="1"/>
    </xf>
    <xf numFmtId="0" fontId="18" fillId="0" borderId="11" xfId="0" applyFont="1" applyBorder="1" applyAlignment="1">
      <alignment horizontal="right" vertical="center" wrapText="1"/>
    </xf>
    <xf numFmtId="0" fontId="18" fillId="0" borderId="5" xfId="0" applyFont="1" applyBorder="1" applyAlignment="1">
      <alignment horizontal="right" vertical="center" wrapText="1"/>
    </xf>
    <xf numFmtId="0" fontId="18" fillId="0" borderId="9" xfId="0" applyFont="1" applyBorder="1" applyAlignment="1">
      <alignment horizontal="right" vertical="center" wrapText="1"/>
    </xf>
    <xf numFmtId="0" fontId="0" fillId="0" borderId="10" xfId="0" applyBorder="1" applyAlignment="1">
      <alignment vertical="center" wrapText="1"/>
    </xf>
    <xf numFmtId="0" fontId="10" fillId="0" borderId="5" xfId="0" applyFont="1" applyBorder="1" applyAlignment="1">
      <alignment horizontal="left" vertical="center" indent="1"/>
    </xf>
    <xf numFmtId="43" fontId="11" fillId="0" borderId="10" xfId="1" applyNumberFormat="1" applyFont="1" applyBorder="1" applyAlignment="1">
      <alignment horizontal="right" vertical="center" wrapText="1"/>
    </xf>
    <xf numFmtId="43" fontId="11" fillId="0" borderId="6" xfId="1" applyNumberFormat="1" applyFont="1" applyBorder="1" applyAlignment="1">
      <alignment horizontal="right" vertical="center" wrapText="1"/>
    </xf>
    <xf numFmtId="43" fontId="11" fillId="0" borderId="5" xfId="1" applyFont="1" applyBorder="1" applyAlignment="1">
      <alignment horizontal="center" vertical="center" wrapText="1"/>
    </xf>
    <xf numFmtId="43" fontId="11" fillId="0" borderId="0" xfId="1" applyFont="1" applyAlignment="1">
      <alignment horizontal="justify" vertical="center" wrapText="1"/>
    </xf>
    <xf numFmtId="0" fontId="11" fillId="0" borderId="5" xfId="0" applyFont="1" applyBorder="1" applyAlignment="1">
      <alignment horizontal="left" vertical="center" indent="1"/>
    </xf>
    <xf numFmtId="43" fontId="11" fillId="0" borderId="0" xfId="0" applyNumberFormat="1" applyFont="1" applyAlignment="1">
      <alignment horizontal="right" vertical="center" wrapText="1"/>
    </xf>
    <xf numFmtId="0" fontId="10" fillId="0" borderId="15" xfId="0" applyFont="1" applyBorder="1" applyAlignment="1">
      <alignment horizontal="center" vertical="center" wrapText="1"/>
    </xf>
    <xf numFmtId="164" fontId="11" fillId="0" borderId="11" xfId="0" applyNumberFormat="1" applyFont="1" applyBorder="1" applyAlignment="1">
      <alignment horizontal="right" vertical="center" wrapText="1"/>
    </xf>
    <xf numFmtId="164" fontId="11" fillId="0" borderId="6" xfId="0" applyNumberFormat="1" applyFont="1" applyBorder="1" applyAlignment="1">
      <alignment horizontal="right" vertical="center" wrapText="1"/>
    </xf>
    <xf numFmtId="169" fontId="11" fillId="0" borderId="5" xfId="0" applyNumberFormat="1" applyFont="1" applyBorder="1" applyAlignment="1">
      <alignment horizontal="right" vertical="center" wrapText="1"/>
    </xf>
    <xf numFmtId="169" fontId="11" fillId="0" borderId="6" xfId="0" applyNumberFormat="1" applyFont="1" applyBorder="1" applyAlignment="1">
      <alignment horizontal="right" vertical="center" wrapText="1"/>
    </xf>
    <xf numFmtId="4" fontId="10" fillId="0" borderId="0" xfId="1" applyNumberFormat="1" applyFont="1" applyAlignment="1">
      <alignment horizontal="right" vertical="center" wrapText="1"/>
    </xf>
    <xf numFmtId="4" fontId="11" fillId="0" borderId="0" xfId="1" applyNumberFormat="1" applyFont="1" applyAlignment="1">
      <alignment horizontal="right" vertical="center" wrapText="1"/>
    </xf>
    <xf numFmtId="4" fontId="11" fillId="0" borderId="6" xfId="1" applyNumberFormat="1" applyFont="1" applyBorder="1" applyAlignment="1">
      <alignment horizontal="right" vertical="center" wrapText="1"/>
    </xf>
    <xf numFmtId="43" fontId="11" fillId="0" borderId="11" xfId="0" applyNumberFormat="1" applyFont="1" applyBorder="1" applyAlignment="1">
      <alignment horizontal="right" vertical="center" wrapText="1"/>
    </xf>
    <xf numFmtId="43" fontId="11" fillId="0" borderId="6" xfId="0" applyNumberFormat="1" applyFont="1" applyBorder="1" applyAlignment="1">
      <alignment horizontal="righ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43" fontId="10" fillId="0" borderId="9" xfId="1" applyFont="1" applyBorder="1" applyAlignment="1">
      <alignment horizontal="right" vertical="center" wrapText="1"/>
    </xf>
    <xf numFmtId="43" fontId="10" fillId="0" borderId="0" xfId="1" applyFont="1" applyAlignment="1">
      <alignment horizontal="right" vertical="center" wrapText="1"/>
    </xf>
    <xf numFmtId="43" fontId="11" fillId="0" borderId="6" xfId="1" applyFont="1" applyBorder="1" applyAlignment="1">
      <alignment horizontal="right" vertical="center" wrapText="1"/>
    </xf>
    <xf numFmtId="43" fontId="11" fillId="0" borderId="1" xfId="1" applyFont="1" applyBorder="1" applyAlignment="1">
      <alignment horizontal="right" vertical="center" wrapText="1"/>
    </xf>
    <xf numFmtId="0" fontId="0" fillId="0" borderId="6" xfId="0" applyBorder="1" applyAlignment="1">
      <alignment vertical="center" wrapText="1"/>
    </xf>
    <xf numFmtId="0" fontId="11" fillId="0" borderId="9" xfId="0" applyFont="1" applyBorder="1" applyAlignment="1">
      <alignment horizontal="right" vertical="center" wrapText="1"/>
    </xf>
    <xf numFmtId="0" fontId="11" fillId="0" borderId="5" xfId="0" applyFont="1" applyBorder="1" applyAlignment="1">
      <alignment horizontal="left" vertical="center"/>
    </xf>
    <xf numFmtId="0" fontId="11" fillId="0" borderId="5" xfId="0" applyFont="1" applyBorder="1" applyAlignment="1">
      <alignment horizontal="left"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43" fontId="10" fillId="0" borderId="9" xfId="0" applyNumberFormat="1" applyFont="1" applyBorder="1" applyAlignment="1">
      <alignment horizontal="right" vertical="center" wrapText="1"/>
    </xf>
    <xf numFmtId="164" fontId="11" fillId="0" borderId="1" xfId="1" applyNumberFormat="1" applyFont="1" applyBorder="1" applyAlignment="1">
      <alignment horizontal="right" vertical="center" wrapText="1"/>
    </xf>
    <xf numFmtId="0" fontId="10" fillId="2" borderId="5" xfId="0" applyFont="1" applyFill="1" applyBorder="1" applyAlignment="1">
      <alignment horizontal="left" vertical="center" wrapText="1"/>
    </xf>
    <xf numFmtId="0" fontId="11" fillId="0" borderId="5" xfId="0" applyFont="1" applyBorder="1" applyAlignment="1">
      <alignment horizontal="justify" vertical="center" wrapText="1"/>
    </xf>
    <xf numFmtId="43" fontId="10" fillId="0" borderId="9" xfId="1" applyFont="1" applyBorder="1" applyAlignment="1">
      <alignment horizontal="right" vertical="center" wrapText="1"/>
    </xf>
    <xf numFmtId="43" fontId="10" fillId="0" borderId="0" xfId="1" applyFont="1" applyAlignment="1">
      <alignment horizontal="right" vertical="center" wrapText="1"/>
    </xf>
    <xf numFmtId="43" fontId="11" fillId="0" borderId="6" xfId="1" applyFont="1" applyBorder="1" applyAlignment="1">
      <alignment horizontal="right" vertical="center" wrapText="1"/>
    </xf>
    <xf numFmtId="43" fontId="11" fillId="0" borderId="1" xfId="1" applyFont="1" applyBorder="1" applyAlignment="1">
      <alignment horizontal="right" vertical="center" wrapText="1"/>
    </xf>
    <xf numFmtId="0" fontId="11" fillId="0" borderId="5" xfId="0" applyFont="1" applyBorder="1" applyAlignment="1">
      <alignment horizontal="left" vertical="center" wrapText="1"/>
    </xf>
    <xf numFmtId="170" fontId="10" fillId="0" borderId="0" xfId="1" applyNumberFormat="1" applyFont="1" applyAlignment="1">
      <alignment horizontal="right" vertical="center" wrapText="1"/>
    </xf>
    <xf numFmtId="170" fontId="11" fillId="0" borderId="0" xfId="1" applyNumberFormat="1" applyFont="1" applyAlignment="1">
      <alignment horizontal="right" vertical="center" wrapText="1"/>
    </xf>
    <xf numFmtId="170" fontId="11" fillId="0" borderId="1" xfId="1" applyNumberFormat="1" applyFont="1" applyBorder="1" applyAlignment="1">
      <alignment horizontal="right" vertical="center" wrapText="1"/>
    </xf>
    <xf numFmtId="0" fontId="8" fillId="0" borderId="9" xfId="0" applyFont="1" applyBorder="1" applyAlignment="1">
      <alignment vertical="center" wrapText="1"/>
    </xf>
    <xf numFmtId="0" fontId="10" fillId="0" borderId="0" xfId="0" applyFont="1" applyBorder="1" applyAlignment="1">
      <alignment vertical="center" wrapText="1"/>
    </xf>
    <xf numFmtId="169" fontId="10" fillId="0" borderId="0" xfId="1" applyNumberFormat="1" applyFont="1" applyAlignment="1">
      <alignment horizontal="center" vertical="center" wrapText="1"/>
    </xf>
    <xf numFmtId="169" fontId="11" fillId="0" borderId="0" xfId="1" applyNumberFormat="1" applyFont="1" applyAlignment="1">
      <alignment horizontal="center" vertical="center" wrapText="1"/>
    </xf>
    <xf numFmtId="3" fontId="10" fillId="0" borderId="0" xfId="0" applyNumberFormat="1" applyFont="1" applyAlignment="1">
      <alignment horizontal="center" vertical="center" wrapText="1"/>
    </xf>
    <xf numFmtId="3" fontId="11" fillId="0" borderId="0" xfId="0" applyNumberFormat="1" applyFont="1" applyAlignment="1">
      <alignment horizontal="center" vertical="center" wrapText="1"/>
    </xf>
    <xf numFmtId="3"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0" fontId="0" fillId="0" borderId="5" xfId="0" applyBorder="1" applyAlignment="1">
      <alignment vertical="center"/>
    </xf>
    <xf numFmtId="0" fontId="10" fillId="0" borderId="9" xfId="0" applyFont="1" applyBorder="1" applyAlignment="1">
      <alignment horizontal="center" vertical="center"/>
    </xf>
    <xf numFmtId="0" fontId="10" fillId="0" borderId="0" xfId="0" applyFont="1" applyAlignment="1">
      <alignment horizontal="right" vertical="center"/>
    </xf>
    <xf numFmtId="0" fontId="10" fillId="0" borderId="9" xfId="0" applyFont="1" applyBorder="1" applyAlignment="1">
      <alignment horizontal="right" vertical="center"/>
    </xf>
    <xf numFmtId="3" fontId="10" fillId="0" borderId="0" xfId="0" applyNumberFormat="1" applyFont="1" applyAlignment="1">
      <alignment horizontal="right" vertical="center"/>
    </xf>
    <xf numFmtId="3" fontId="10" fillId="0" borderId="9" xfId="0" applyNumberFormat="1" applyFont="1" applyBorder="1" applyAlignment="1">
      <alignment horizontal="right" vertical="center"/>
    </xf>
    <xf numFmtId="3" fontId="11" fillId="0" borderId="9" xfId="0" applyNumberFormat="1" applyFont="1" applyBorder="1" applyAlignment="1">
      <alignment horizontal="right" vertical="center"/>
    </xf>
    <xf numFmtId="0" fontId="11" fillId="0" borderId="9" xfId="0" applyFont="1" applyBorder="1" applyAlignment="1">
      <alignment horizontal="right" vertical="center"/>
    </xf>
    <xf numFmtId="0" fontId="11" fillId="0" borderId="1" xfId="0" applyFont="1" applyBorder="1" applyAlignment="1">
      <alignment horizontal="right" vertical="center"/>
    </xf>
    <xf numFmtId="0" fontId="11" fillId="0" borderId="6" xfId="0" applyFont="1" applyBorder="1" applyAlignment="1">
      <alignment horizontal="right" vertical="center"/>
    </xf>
    <xf numFmtId="0" fontId="0" fillId="0" borderId="9" xfId="0" applyBorder="1" applyAlignment="1">
      <alignment vertical="center" wrapText="1"/>
    </xf>
    <xf numFmtId="0" fontId="10" fillId="0" borderId="12" xfId="0" applyFont="1" applyBorder="1" applyAlignment="1">
      <alignment horizontal="left" vertical="center" wrapText="1"/>
    </xf>
    <xf numFmtId="0" fontId="20" fillId="0" borderId="0" xfId="0" applyFont="1" applyAlignment="1">
      <alignment horizontal="justify" vertical="center"/>
    </xf>
    <xf numFmtId="0" fontId="21" fillId="0" borderId="7"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11" fillId="0" borderId="0" xfId="0" applyFont="1" applyAlignment="1">
      <alignment horizontal="right" vertical="center" wrapText="1" inden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21" fillId="0" borderId="11" xfId="0" applyFont="1" applyBorder="1" applyAlignment="1">
      <alignment horizontal="center" vertical="center" wrapText="1"/>
    </xf>
    <xf numFmtId="0" fontId="0" fillId="0" borderId="5" xfId="0" applyBorder="1" applyAlignment="1">
      <alignment vertical="top" wrapText="1"/>
    </xf>
    <xf numFmtId="0" fontId="0" fillId="0" borderId="7" xfId="0" applyBorder="1" applyAlignment="1">
      <alignment vertical="top" wrapText="1"/>
    </xf>
    <xf numFmtId="0" fontId="10" fillId="0" borderId="7" xfId="0" applyFont="1" applyBorder="1" applyAlignment="1">
      <alignment horizontal="justify" vertical="center" wrapText="1"/>
    </xf>
    <xf numFmtId="0" fontId="10" fillId="0" borderId="1" xfId="0" applyFont="1" applyBorder="1" applyAlignment="1">
      <alignment horizontal="justify" vertical="center" wrapText="1"/>
    </xf>
    <xf numFmtId="0" fontId="21" fillId="0" borderId="15" xfId="0" applyFont="1" applyBorder="1" applyAlignment="1">
      <alignment horizontal="center" vertical="center" wrapText="1"/>
    </xf>
    <xf numFmtId="43" fontId="10" fillId="0" borderId="5" xfId="1" applyFont="1" applyBorder="1" applyAlignment="1">
      <alignment horizontal="right" vertical="center"/>
    </xf>
    <xf numFmtId="43" fontId="11" fillId="0" borderId="7" xfId="1" applyFont="1" applyBorder="1" applyAlignment="1">
      <alignment horizontal="right" vertical="center"/>
    </xf>
    <xf numFmtId="43" fontId="24" fillId="0" borderId="5" xfId="1" applyFont="1" applyBorder="1" applyAlignment="1">
      <alignment horizontal="right" vertical="center" wrapText="1"/>
    </xf>
    <xf numFmtId="43" fontId="25" fillId="0" borderId="5" xfId="1" applyFont="1" applyBorder="1" applyAlignment="1">
      <alignment horizontal="right" vertical="center" wrapText="1"/>
    </xf>
    <xf numFmtId="43" fontId="25" fillId="0" borderId="7" xfId="1" applyFont="1" applyBorder="1" applyAlignment="1">
      <alignment horizontal="right" vertical="center" wrapText="1"/>
    </xf>
    <xf numFmtId="164" fontId="24" fillId="0" borderId="5" xfId="1" applyNumberFormat="1" applyFont="1" applyBorder="1" applyAlignment="1">
      <alignment horizontal="right" vertical="center" wrapText="1"/>
    </xf>
    <xf numFmtId="164" fontId="25" fillId="0" borderId="5" xfId="1" applyNumberFormat="1" applyFont="1" applyBorder="1" applyAlignment="1">
      <alignment horizontal="right" vertical="center" wrapText="1"/>
    </xf>
    <xf numFmtId="164" fontId="25" fillId="0" borderId="7" xfId="1" applyNumberFormat="1" applyFont="1" applyBorder="1" applyAlignment="1">
      <alignment horizontal="right" vertical="center" wrapText="1"/>
    </xf>
    <xf numFmtId="43" fontId="24" fillId="0" borderId="5" xfId="1" applyFont="1" applyBorder="1" applyAlignment="1">
      <alignment horizontal="right" vertical="center"/>
    </xf>
    <xf numFmtId="43" fontId="24" fillId="0" borderId="0" xfId="1" applyFont="1" applyAlignment="1">
      <alignment horizontal="right" vertical="center" wrapText="1"/>
    </xf>
    <xf numFmtId="43" fontId="25" fillId="0" borderId="5" xfId="1" applyFont="1" applyBorder="1" applyAlignment="1">
      <alignment horizontal="right" vertical="center"/>
    </xf>
    <xf numFmtId="43" fontId="25" fillId="0" borderId="0" xfId="1" applyFont="1" applyAlignment="1">
      <alignment horizontal="right" vertical="center" wrapText="1"/>
    </xf>
    <xf numFmtId="43" fontId="25" fillId="0" borderId="7" xfId="1" applyFont="1" applyBorder="1" applyAlignment="1">
      <alignment horizontal="right" vertical="center"/>
    </xf>
    <xf numFmtId="43" fontId="25" fillId="0" borderId="1" xfId="1" applyFont="1" applyBorder="1" applyAlignment="1">
      <alignment horizontal="right" vertical="center" wrapText="1"/>
    </xf>
    <xf numFmtId="43" fontId="24" fillId="0" borderId="5" xfId="1" applyFont="1" applyBorder="1" applyAlignment="1">
      <alignment horizontal="right" vertical="center" wrapText="1" indent="1"/>
    </xf>
    <xf numFmtId="43" fontId="11" fillId="0" borderId="7" xfId="1" applyFont="1" applyBorder="1" applyAlignment="1">
      <alignment horizontal="right" vertical="center" wrapText="1" indent="1"/>
    </xf>
    <xf numFmtId="164" fontId="10" fillId="0" borderId="5" xfId="1" applyNumberFormat="1" applyFont="1" applyBorder="1" applyAlignment="1">
      <alignment horizontal="right" vertical="center" wrapText="1" indent="1"/>
    </xf>
    <xf numFmtId="164" fontId="11" fillId="0" borderId="5" xfId="1" applyNumberFormat="1" applyFont="1" applyBorder="1" applyAlignment="1">
      <alignment horizontal="right" vertical="center" wrapText="1" indent="1"/>
    </xf>
    <xf numFmtId="164" fontId="24" fillId="0" borderId="5" xfId="1" applyNumberFormat="1" applyFont="1" applyBorder="1" applyAlignment="1">
      <alignment horizontal="right" vertical="center" wrapText="1" indent="1"/>
    </xf>
    <xf numFmtId="164" fontId="11" fillId="0" borderId="7" xfId="1" applyNumberFormat="1" applyFont="1" applyBorder="1" applyAlignment="1">
      <alignment horizontal="right" vertical="center" wrapText="1" indent="1"/>
    </xf>
    <xf numFmtId="43" fontId="24" fillId="0" borderId="5" xfId="1" applyFont="1" applyBorder="1" applyAlignment="1">
      <alignment horizontal="right" vertical="center" indent="1"/>
    </xf>
    <xf numFmtId="43" fontId="11" fillId="0" borderId="7" xfId="1" applyFont="1" applyBorder="1" applyAlignment="1">
      <alignment horizontal="right" vertical="center" indent="1"/>
    </xf>
    <xf numFmtId="0" fontId="21" fillId="0" borderId="8" xfId="0" applyFont="1" applyBorder="1" applyAlignment="1">
      <alignment horizontal="center" vertical="center" wrapText="1"/>
    </xf>
    <xf numFmtId="0" fontId="11" fillId="0" borderId="11" xfId="0" applyFont="1" applyBorder="1" applyAlignment="1">
      <alignment horizontal="right" vertical="center" wrapText="1" indent="1"/>
    </xf>
    <xf numFmtId="43" fontId="10" fillId="0" borderId="11" xfId="1" applyFont="1" applyBorder="1" applyAlignment="1">
      <alignment horizontal="right" vertical="center" wrapText="1" indent="1"/>
    </xf>
    <xf numFmtId="43" fontId="11" fillId="0" borderId="11" xfId="1" applyFont="1" applyBorder="1" applyAlignment="1">
      <alignment horizontal="right" vertical="center" wrapText="1" indent="1"/>
    </xf>
    <xf numFmtId="43" fontId="24" fillId="0" borderId="11" xfId="1" applyFont="1" applyBorder="1" applyAlignment="1">
      <alignment horizontal="right" vertical="center" wrapText="1" indent="1"/>
    </xf>
    <xf numFmtId="43" fontId="11" fillId="0" borderId="10" xfId="1" applyFont="1" applyBorder="1" applyAlignment="1">
      <alignment horizontal="right" vertical="center" wrapText="1" indent="1"/>
    </xf>
    <xf numFmtId="43" fontId="24" fillId="0" borderId="11" xfId="1" applyFont="1" applyBorder="1" applyAlignment="1">
      <alignment horizontal="right" vertical="center" wrapText="1"/>
    </xf>
    <xf numFmtId="43" fontId="25" fillId="0" borderId="11" xfId="1" applyFont="1" applyBorder="1" applyAlignment="1">
      <alignment horizontal="right" vertical="center" wrapText="1"/>
    </xf>
    <xf numFmtId="43" fontId="25" fillId="0" borderId="10" xfId="1" applyFont="1" applyBorder="1" applyAlignment="1">
      <alignment horizontal="right" vertical="center" wrapText="1"/>
    </xf>
    <xf numFmtId="0" fontId="0" fillId="0" borderId="0" xfId="0" applyAlignment="1">
      <alignment wrapText="1"/>
    </xf>
    <xf numFmtId="0" fontId="10" fillId="0" borderId="0" xfId="0" applyFont="1" applyAlignment="1">
      <alignment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43" fontId="10" fillId="0" borderId="9" xfId="1" applyFont="1" applyBorder="1" applyAlignment="1">
      <alignment horizontal="right" vertical="center" wrapText="1"/>
    </xf>
    <xf numFmtId="43" fontId="10" fillId="0" borderId="0" xfId="1" applyFont="1" applyAlignment="1">
      <alignment horizontal="right" vertical="center" wrapText="1"/>
    </xf>
    <xf numFmtId="43" fontId="11" fillId="0" borderId="6" xfId="1" applyFont="1" applyBorder="1" applyAlignment="1">
      <alignment horizontal="right" vertical="center" wrapText="1"/>
    </xf>
    <xf numFmtId="43" fontId="11" fillId="0" borderId="1" xfId="1" applyFont="1" applyBorder="1" applyAlignment="1">
      <alignment horizontal="right" vertical="center" wrapText="1"/>
    </xf>
    <xf numFmtId="0" fontId="0" fillId="0" borderId="7" xfId="0" applyBorder="1" applyAlignment="1">
      <alignment vertical="center" wrapText="1"/>
    </xf>
    <xf numFmtId="0" fontId="11" fillId="0" borderId="9" xfId="0" applyFont="1" applyBorder="1" applyAlignment="1">
      <alignment horizontal="right" vertical="center" wrapText="1"/>
    </xf>
    <xf numFmtId="0" fontId="11" fillId="0" borderId="5" xfId="0" applyFont="1" applyBorder="1" applyAlignment="1">
      <alignment horizontal="left" vertical="center" wrapText="1"/>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wrapText="1"/>
    </xf>
    <xf numFmtId="0" fontId="10" fillId="0" borderId="5" xfId="0" applyFont="1" applyBorder="1" applyAlignment="1">
      <alignment horizontal="left" vertical="center" wrapText="1"/>
    </xf>
    <xf numFmtId="0" fontId="11" fillId="0" borderId="5" xfId="0" applyFont="1" applyBorder="1" applyAlignment="1">
      <alignment horizontal="justify" vertical="center" wrapText="1"/>
    </xf>
    <xf numFmtId="43" fontId="11" fillId="0" borderId="9" xfId="0" applyNumberFormat="1" applyFont="1" applyBorder="1" applyAlignment="1">
      <alignment horizontal="right" vertical="center" wrapText="1"/>
    </xf>
    <xf numFmtId="166" fontId="5" fillId="0" borderId="0" xfId="1" applyNumberFormat="1" applyFont="1" applyAlignment="1">
      <alignment horizontal="right" vertical="center" wrapText="1"/>
    </xf>
    <xf numFmtId="166" fontId="26" fillId="0" borderId="1" xfId="1" applyNumberFormat="1" applyFont="1" applyBorder="1" applyAlignment="1">
      <alignment horizontal="right" vertical="center" wrapText="1"/>
    </xf>
    <xf numFmtId="43" fontId="2" fillId="0" borderId="0" xfId="1" applyFont="1"/>
    <xf numFmtId="164" fontId="11" fillId="0" borderId="9" xfId="1" applyNumberFormat="1" applyFont="1" applyBorder="1" applyAlignment="1">
      <alignment horizontal="left" vertical="center" wrapText="1"/>
    </xf>
    <xf numFmtId="43" fontId="11" fillId="0" borderId="6" xfId="1" applyFont="1" applyBorder="1" applyAlignment="1">
      <alignment horizontal="left"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3" fontId="4" fillId="0" borderId="0" xfId="0" applyNumberFormat="1" applyFont="1" applyAlignment="1">
      <alignment horizontal="right" vertical="center" wrapText="1"/>
    </xf>
    <xf numFmtId="0" fontId="7" fillId="0" borderId="1" xfId="0" applyFont="1" applyBorder="1" applyAlignment="1">
      <alignment horizontal="right" vertical="center" wrapText="1"/>
    </xf>
    <xf numFmtId="10" fontId="10" fillId="0" borderId="5" xfId="0" applyNumberFormat="1" applyFont="1" applyBorder="1" applyAlignment="1">
      <alignment horizontal="right" vertical="center" wrapText="1"/>
    </xf>
    <xf numFmtId="10" fontId="4" fillId="0" borderId="5" xfId="0" applyNumberFormat="1" applyFont="1" applyBorder="1" applyAlignment="1">
      <alignment horizontal="right" vertical="center" wrapText="1"/>
    </xf>
    <xf numFmtId="10" fontId="4" fillId="0" borderId="0" xfId="0" applyNumberFormat="1" applyFont="1" applyAlignment="1">
      <alignment horizontal="right" vertical="center" wrapText="1"/>
    </xf>
    <xf numFmtId="10" fontId="11" fillId="0" borderId="7" xfId="0" applyNumberFormat="1" applyFont="1" applyBorder="1" applyAlignment="1">
      <alignment horizontal="right" vertical="center" wrapText="1"/>
    </xf>
    <xf numFmtId="10" fontId="7" fillId="0" borderId="7" xfId="0" applyNumberFormat="1" applyFont="1" applyBorder="1" applyAlignment="1">
      <alignment horizontal="right" vertical="center" wrapText="1"/>
    </xf>
    <xf numFmtId="10" fontId="7" fillId="0" borderId="1" xfId="0" applyNumberFormat="1" applyFont="1" applyBorder="1" applyAlignment="1">
      <alignment horizontal="right" vertical="center" wrapText="1"/>
    </xf>
    <xf numFmtId="43" fontId="11" fillId="0" borderId="0" xfId="1" applyFont="1" applyAlignment="1">
      <alignment horizontal="left" vertical="center"/>
    </xf>
    <xf numFmtId="43" fontId="0" fillId="0" borderId="0" xfId="1" applyFont="1" applyAlignment="1">
      <alignment horizontal="left"/>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27" fillId="0" borderId="0" xfId="0" applyFont="1" applyAlignment="1">
      <alignment horizontal="justify" vertical="center"/>
    </xf>
    <xf numFmtId="0" fontId="10" fillId="0" borderId="5" xfId="0" applyFont="1" applyBorder="1" applyAlignment="1">
      <alignment horizontal="center"/>
    </xf>
    <xf numFmtId="0" fontId="10" fillId="0" borderId="5" xfId="0" applyFont="1" applyBorder="1" applyAlignment="1">
      <alignment horizontal="right" wrapText="1" indent="1"/>
    </xf>
    <xf numFmtId="9" fontId="10" fillId="0" borderId="5" xfId="0" applyNumberFormat="1" applyFont="1" applyBorder="1" applyAlignment="1">
      <alignment horizontal="right" wrapText="1"/>
    </xf>
    <xf numFmtId="9" fontId="4" fillId="0" borderId="5" xfId="0" applyNumberFormat="1" applyFont="1" applyBorder="1" applyAlignment="1">
      <alignment horizontal="right" wrapText="1" indent="1"/>
    </xf>
    <xf numFmtId="9" fontId="4" fillId="0" borderId="0" xfId="0" applyNumberFormat="1" applyFont="1" applyAlignment="1">
      <alignment horizontal="right" wrapText="1" indent="1"/>
    </xf>
    <xf numFmtId="9" fontId="4" fillId="0" borderId="5" xfId="0" applyNumberFormat="1" applyFont="1" applyBorder="1" applyAlignment="1">
      <alignment horizontal="right" vertical="center" wrapText="1" indent="1"/>
    </xf>
    <xf numFmtId="9" fontId="4" fillId="0" borderId="0" xfId="0" applyNumberFormat="1" applyFont="1" applyAlignment="1">
      <alignment horizontal="right" vertical="center" wrapText="1" indent="1"/>
    </xf>
    <xf numFmtId="9" fontId="10" fillId="0" borderId="5" xfId="0" applyNumberFormat="1" applyFont="1" applyBorder="1" applyAlignment="1">
      <alignment horizontal="right" vertical="center" wrapText="1"/>
    </xf>
    <xf numFmtId="0" fontId="10" fillId="0" borderId="7" xfId="0" applyFont="1" applyBorder="1" applyAlignment="1">
      <alignment horizontal="right" vertical="center" wrapText="1" indent="1"/>
    </xf>
    <xf numFmtId="9" fontId="10" fillId="0" borderId="7" xfId="0" applyNumberFormat="1" applyFont="1" applyBorder="1" applyAlignment="1">
      <alignment horizontal="right" vertical="center" wrapText="1"/>
    </xf>
    <xf numFmtId="0" fontId="10" fillId="0" borderId="1" xfId="0" applyFont="1" applyBorder="1" applyAlignment="1">
      <alignment horizontal="right" vertical="center" wrapText="1" indent="1"/>
    </xf>
    <xf numFmtId="10" fontId="10" fillId="0" borderId="0" xfId="0" applyNumberFormat="1" applyFont="1" applyAlignment="1">
      <alignment horizontal="right" vertical="center" wrapText="1"/>
    </xf>
    <xf numFmtId="10" fontId="11" fillId="0" borderId="1" xfId="0" applyNumberFormat="1" applyFont="1" applyBorder="1" applyAlignment="1">
      <alignment horizontal="right" vertical="center" wrapText="1"/>
    </xf>
    <xf numFmtId="0" fontId="11"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10" fillId="0" borderId="1" xfId="0" applyFont="1" applyBorder="1" applyAlignment="1">
      <alignment horizontal="right" vertical="center" wrapText="1"/>
    </xf>
    <xf numFmtId="0" fontId="6" fillId="0" borderId="5" xfId="0" applyFont="1" applyBorder="1" applyAlignment="1">
      <alignment horizontal="right" vertical="center" wrapText="1"/>
    </xf>
    <xf numFmtId="0" fontId="6" fillId="0" borderId="0" xfId="0" applyFont="1" applyAlignment="1">
      <alignment horizontal="right" vertical="center" wrapText="1"/>
    </xf>
    <xf numFmtId="0" fontId="6" fillId="0" borderId="9" xfId="0" applyFont="1" applyBorder="1" applyAlignment="1">
      <alignment horizontal="right" vertical="center" wrapText="1"/>
    </xf>
    <xf numFmtId="0" fontId="28" fillId="0" borderId="0" xfId="0" applyFont="1" applyAlignment="1">
      <alignment horizontal="justify" vertical="center"/>
    </xf>
    <xf numFmtId="0" fontId="19" fillId="0" borderId="5" xfId="0" applyFont="1" applyBorder="1" applyAlignment="1">
      <alignment horizontal="left" vertical="center" wrapText="1"/>
    </xf>
    <xf numFmtId="170" fontId="10" fillId="0" borderId="5" xfId="1" applyNumberFormat="1" applyFont="1" applyBorder="1" applyAlignment="1">
      <alignment horizontal="center" vertical="center" wrapText="1"/>
    </xf>
    <xf numFmtId="170" fontId="11" fillId="0" borderId="0" xfId="1" applyNumberFormat="1" applyFont="1" applyAlignment="1">
      <alignment horizontal="center" vertical="center" wrapText="1"/>
    </xf>
    <xf numFmtId="170" fontId="11" fillId="0" borderId="7" xfId="1" applyNumberFormat="1" applyFont="1" applyBorder="1" applyAlignment="1">
      <alignment horizontal="center" vertical="center" wrapText="1"/>
    </xf>
    <xf numFmtId="170" fontId="11" fillId="0" borderId="1" xfId="1" applyNumberFormat="1" applyFont="1" applyBorder="1" applyAlignment="1">
      <alignment horizontal="center" vertical="center" wrapText="1"/>
    </xf>
    <xf numFmtId="0" fontId="11" fillId="0" borderId="0" xfId="0" applyFont="1" applyBorder="1" applyAlignment="1">
      <alignment horizontal="right" vertical="center" wrapText="1"/>
    </xf>
    <xf numFmtId="169" fontId="10" fillId="0" borderId="5" xfId="1" applyNumberFormat="1" applyFont="1" applyBorder="1" applyAlignment="1">
      <alignment horizontal="right" vertical="center" wrapText="1"/>
    </xf>
    <xf numFmtId="169" fontId="11" fillId="0" borderId="7" xfId="1" applyNumberFormat="1" applyFont="1" applyBorder="1" applyAlignment="1">
      <alignment horizontal="righ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7" xfId="0" applyBorder="1" applyAlignment="1">
      <alignment vertical="center" wrapText="1"/>
    </xf>
    <xf numFmtId="0" fontId="0" fillId="0" borderId="0" xfId="0" applyAlignment="1"/>
    <xf numFmtId="168" fontId="0" fillId="0" borderId="0" xfId="0" applyNumberFormat="1"/>
    <xf numFmtId="0" fontId="10" fillId="0" borderId="0" xfId="0" applyFont="1" applyAlignment="1">
      <alignment horizontal="distributed" vertical="center" wrapText="1"/>
    </xf>
    <xf numFmtId="0" fontId="10" fillId="0" borderId="1" xfId="0" applyFont="1" applyBorder="1" applyAlignment="1">
      <alignment horizontal="distributed" vertical="center" wrapText="1"/>
    </xf>
    <xf numFmtId="166" fontId="11" fillId="0" borderId="10" xfId="1" applyNumberFormat="1" applyFont="1" applyBorder="1" applyAlignment="1">
      <alignment horizontal="right" vertical="center" wrapText="1"/>
    </xf>
    <xf numFmtId="0" fontId="8" fillId="0" borderId="0" xfId="0" applyFont="1" applyAlignment="1">
      <alignment horizontal="justify" vertical="center"/>
    </xf>
    <xf numFmtId="0" fontId="22"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2" fillId="0" borderId="0" xfId="0" applyNumberFormat="1" applyFont="1" applyAlignment="1">
      <alignment horizontal="left" vertical="center"/>
    </xf>
    <xf numFmtId="0" fontId="10" fillId="0" borderId="0" xfId="0" applyFont="1"/>
    <xf numFmtId="0" fontId="10" fillId="0" borderId="0" xfId="0" applyFont="1" applyAlignment="1">
      <alignment horizontal="justify" vertical="center"/>
    </xf>
    <xf numFmtId="0" fontId="12" fillId="0" borderId="0" xfId="0" applyFont="1" applyAlignment="1">
      <alignment horizontal="justify" vertical="center"/>
    </xf>
    <xf numFmtId="0" fontId="10" fillId="0" borderId="0" xfId="0" quotePrefix="1" applyFont="1"/>
    <xf numFmtId="0" fontId="12" fillId="0" borderId="0" xfId="0" applyFont="1"/>
    <xf numFmtId="43" fontId="10" fillId="0" borderId="0" xfId="1" applyFont="1" applyAlignment="1">
      <alignment horizontal="right" vertical="center" wrapText="1"/>
    </xf>
    <xf numFmtId="43" fontId="11" fillId="0" borderId="1" xfId="1" applyFont="1" applyBorder="1" applyAlignment="1">
      <alignment horizontal="right" vertical="center" wrapText="1"/>
    </xf>
    <xf numFmtId="0" fontId="10" fillId="0" borderId="9" xfId="0" applyFont="1" applyBorder="1" applyAlignment="1">
      <alignment horizontal="right" vertical="center" wrapText="1"/>
    </xf>
    <xf numFmtId="0" fontId="10" fillId="0" borderId="11" xfId="0" applyFont="1" applyBorder="1" applyAlignment="1">
      <alignment horizontal="right" vertical="center" wrapText="1"/>
    </xf>
    <xf numFmtId="0" fontId="10" fillId="0" borderId="0" xfId="0" applyFont="1" applyAlignment="1">
      <alignment vertical="top" wrapText="1"/>
    </xf>
    <xf numFmtId="0" fontId="10" fillId="0" borderId="0" xfId="0" applyFont="1" applyAlignment="1">
      <alignment vertical="top"/>
    </xf>
    <xf numFmtId="0" fontId="22" fillId="0" borderId="0" xfId="0" applyFont="1"/>
    <xf numFmtId="0" fontId="8" fillId="0" borderId="0" xfId="0" applyFont="1"/>
    <xf numFmtId="43" fontId="10" fillId="0" borderId="0" xfId="1" applyFont="1" applyAlignment="1"/>
    <xf numFmtId="0" fontId="10" fillId="0" borderId="0" xfId="0" applyFont="1" applyAlignment="1"/>
    <xf numFmtId="0" fontId="32" fillId="0" borderId="0" xfId="0" applyFont="1"/>
    <xf numFmtId="164" fontId="10" fillId="0" borderId="0" xfId="0" applyNumberFormat="1" applyFont="1"/>
    <xf numFmtId="0" fontId="10" fillId="0" borderId="4" xfId="0" quotePrefix="1" applyFont="1" applyBorder="1"/>
    <xf numFmtId="0" fontId="32" fillId="0" borderId="4" xfId="0" applyFont="1" applyBorder="1"/>
    <xf numFmtId="0" fontId="8" fillId="0" borderId="0" xfId="0" quotePrefix="1" applyFont="1" applyAlignment="1">
      <alignment horizontal="justify" vertical="center"/>
    </xf>
    <xf numFmtId="0" fontId="10" fillId="0" borderId="0" xfId="0" applyFont="1" applyBorder="1" applyAlignment="1">
      <alignment horizontal="left" vertical="center"/>
    </xf>
    <xf numFmtId="0" fontId="8" fillId="0" borderId="0" xfId="0" applyFont="1" applyBorder="1" applyAlignment="1">
      <alignment horizontal="justify" vertical="center"/>
    </xf>
    <xf numFmtId="0" fontId="0" fillId="0" borderId="0" xfId="0" applyBorder="1"/>
    <xf numFmtId="170" fontId="10" fillId="0" borderId="5" xfId="1" applyNumberFormat="1" applyFont="1" applyBorder="1" applyAlignment="1">
      <alignment horizontal="right" vertical="center" wrapText="1"/>
    </xf>
    <xf numFmtId="170" fontId="10" fillId="0" borderId="11" xfId="1" applyNumberFormat="1" applyFont="1" applyBorder="1" applyAlignment="1">
      <alignment horizontal="right" vertical="center" wrapText="1"/>
    </xf>
    <xf numFmtId="170" fontId="11" fillId="0" borderId="5" xfId="1" applyNumberFormat="1" applyFont="1" applyBorder="1" applyAlignment="1">
      <alignment horizontal="right" vertical="center" wrapText="1"/>
    </xf>
    <xf numFmtId="170" fontId="11" fillId="0" borderId="11" xfId="1" applyNumberFormat="1" applyFont="1" applyBorder="1" applyAlignment="1">
      <alignment horizontal="right" vertical="center" wrapText="1"/>
    </xf>
    <xf numFmtId="170" fontId="11" fillId="0" borderId="7" xfId="1" applyNumberFormat="1" applyFont="1" applyBorder="1" applyAlignment="1">
      <alignment horizontal="right" vertical="center" wrapText="1"/>
    </xf>
    <xf numFmtId="170" fontId="11" fillId="0" borderId="10" xfId="1" applyNumberFormat="1" applyFont="1" applyBorder="1" applyAlignment="1">
      <alignment horizontal="right" vertical="center" wrapText="1"/>
    </xf>
    <xf numFmtId="43" fontId="7" fillId="0" borderId="5" xfId="1" applyFont="1" applyBorder="1" applyAlignment="1">
      <alignment horizontal="right" vertical="center" wrapText="1"/>
    </xf>
    <xf numFmtId="43" fontId="7" fillId="0" borderId="5" xfId="1" applyFont="1" applyBorder="1" applyAlignment="1">
      <alignment horizontal="right" vertical="center"/>
    </xf>
    <xf numFmtId="43" fontId="7" fillId="0" borderId="0" xfId="1" applyFont="1" applyAlignment="1">
      <alignment horizontal="right" vertical="center" wrapText="1"/>
    </xf>
    <xf numFmtId="0" fontId="11" fillId="0" borderId="5" xfId="0" applyFont="1" applyBorder="1" applyAlignment="1">
      <alignment horizontal="left" vertical="center"/>
    </xf>
    <xf numFmtId="164" fontId="2" fillId="0" borderId="0" xfId="0" applyNumberFormat="1" applyFont="1"/>
    <xf numFmtId="9" fontId="0" fillId="0" borderId="0" xfId="2" applyFont="1"/>
    <xf numFmtId="9" fontId="0" fillId="0" borderId="0" xfId="0" applyNumberFormat="1"/>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 xfId="0" applyFont="1" applyBorder="1" applyAlignment="1">
      <alignment horizontal="left" vertical="center"/>
    </xf>
    <xf numFmtId="0" fontId="10" fillId="0" borderId="11" xfId="0" applyFont="1" applyBorder="1" applyAlignment="1">
      <alignment horizontal="center" vertical="center" wrapText="1"/>
    </xf>
    <xf numFmtId="43" fontId="10" fillId="0" borderId="9" xfId="1" applyFont="1" applyBorder="1" applyAlignment="1">
      <alignment horizontal="right" vertical="center" wrapText="1"/>
    </xf>
    <xf numFmtId="43" fontId="10" fillId="0" borderId="0" xfId="1" applyFont="1" applyAlignment="1">
      <alignment horizontal="right" vertical="center" wrapText="1"/>
    </xf>
    <xf numFmtId="43" fontId="11" fillId="0" borderId="9" xfId="1" applyFont="1" applyBorder="1" applyAlignment="1">
      <alignment horizontal="right" vertical="center" wrapText="1"/>
    </xf>
    <xf numFmtId="0" fontId="11" fillId="0" borderId="5" xfId="0" applyFont="1" applyBorder="1" applyAlignment="1">
      <alignment horizontal="left" vertical="center"/>
    </xf>
    <xf numFmtId="0" fontId="11" fillId="0" borderId="1" xfId="0" applyFont="1" applyBorder="1" applyAlignment="1">
      <alignment vertical="center"/>
    </xf>
    <xf numFmtId="0" fontId="11" fillId="0" borderId="0" xfId="0" applyFont="1" applyBorder="1" applyAlignment="1">
      <alignment horizontal="left" vertical="center"/>
    </xf>
    <xf numFmtId="43" fontId="11" fillId="0" borderId="1" xfId="1" applyFont="1" applyBorder="1" applyAlignment="1">
      <alignment horizontal="center" vertical="center"/>
    </xf>
    <xf numFmtId="0" fontId="11" fillId="0" borderId="0" xfId="0" applyFont="1" applyAlignment="1">
      <alignment horizontal="left" vertical="center"/>
    </xf>
    <xf numFmtId="0" fontId="10" fillId="0" borderId="11"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left" vertical="top" wrapText="1"/>
    </xf>
    <xf numFmtId="43" fontId="10" fillId="0" borderId="9" xfId="1" applyFont="1" applyBorder="1" applyAlignment="1">
      <alignment horizontal="right" vertical="center" wrapText="1"/>
    </xf>
    <xf numFmtId="43" fontId="10" fillId="0" borderId="0" xfId="1" applyFont="1" applyAlignment="1">
      <alignment horizontal="right" vertical="center" wrapText="1"/>
    </xf>
    <xf numFmtId="43" fontId="11" fillId="0" borderId="6" xfId="1" applyFont="1" applyBorder="1" applyAlignment="1">
      <alignment horizontal="right" vertical="center" wrapText="1"/>
    </xf>
    <xf numFmtId="43" fontId="11" fillId="0" borderId="1" xfId="1" applyFont="1" applyBorder="1" applyAlignment="1">
      <alignment horizontal="right" vertical="center" wrapText="1"/>
    </xf>
    <xf numFmtId="0" fontId="0" fillId="0" borderId="6" xfId="0" applyBorder="1" applyAlignment="1">
      <alignment vertical="center" wrapText="1"/>
    </xf>
    <xf numFmtId="0" fontId="0" fillId="0" borderId="7" xfId="0" applyBorder="1" applyAlignment="1">
      <alignment vertical="center" wrapText="1"/>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1" fillId="0" borderId="2" xfId="0" applyFont="1" applyBorder="1" applyAlignment="1">
      <alignment horizontal="left" vertical="center"/>
    </xf>
    <xf numFmtId="0" fontId="11" fillId="0" borderId="5" xfId="0" applyFont="1" applyBorder="1" applyAlignment="1">
      <alignment horizontal="left" vertical="center"/>
    </xf>
    <xf numFmtId="43" fontId="11" fillId="0" borderId="9" xfId="1" applyFont="1" applyBorder="1" applyAlignment="1">
      <alignment horizontal="right" vertical="center" wrapText="1"/>
    </xf>
    <xf numFmtId="0" fontId="11" fillId="0" borderId="5" xfId="0" applyFont="1" applyBorder="1" applyAlignment="1">
      <alignment horizontal="justify" vertical="center"/>
    </xf>
    <xf numFmtId="43" fontId="11" fillId="0" borderId="11" xfId="1" applyFont="1" applyBorder="1" applyAlignment="1">
      <alignment horizontal="right" vertical="center" wrapText="1"/>
    </xf>
    <xf numFmtId="43" fontId="11" fillId="0" borderId="11" xfId="1" applyFont="1" applyBorder="1" applyAlignment="1">
      <alignment horizontal="right" vertical="center"/>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0" fillId="0" borderId="4" xfId="0" applyFont="1" applyBorder="1" applyAlignment="1">
      <alignment horizontal="left" wrapText="1"/>
    </xf>
    <xf numFmtId="0" fontId="10" fillId="0" borderId="4" xfId="0" applyFont="1" applyBorder="1" applyAlignment="1">
      <alignment horizontal="left" vertical="top" wrapText="1"/>
    </xf>
    <xf numFmtId="0" fontId="10" fillId="0" borderId="0" xfId="0" applyFont="1" applyAlignment="1">
      <alignment horizontal="left" vertical="center"/>
    </xf>
    <xf numFmtId="0" fontId="10" fillId="0" borderId="0" xfId="0" applyFont="1" applyBorder="1" applyAlignment="1">
      <alignment horizontal="center"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1" fillId="0" borderId="2" xfId="0" applyFont="1" applyBorder="1" applyAlignment="1">
      <alignment horizontal="justify" vertical="center"/>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2" fillId="0" borderId="0" xfId="0" applyFont="1" applyAlignment="1">
      <alignment horizontal="left" vertical="center"/>
    </xf>
    <xf numFmtId="0" fontId="11" fillId="0" borderId="2" xfId="0" applyFont="1" applyBorder="1" applyAlignment="1">
      <alignment horizontal="justify" vertical="center" wrapText="1"/>
    </xf>
    <xf numFmtId="0" fontId="11" fillId="0" borderId="5" xfId="0" applyFont="1" applyBorder="1" applyAlignment="1">
      <alignment horizontal="justify" vertical="center" wrapText="1"/>
    </xf>
    <xf numFmtId="0" fontId="12" fillId="0" borderId="0" xfId="0" applyFont="1" applyAlignment="1">
      <alignment horizontal="left" vertical="top" wrapText="1"/>
    </xf>
    <xf numFmtId="0" fontId="10" fillId="0" borderId="0" xfId="0" applyFont="1" applyAlignment="1">
      <alignment horizontal="justify" vertical="center"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10" fillId="0" borderId="5" xfId="0" applyFont="1" applyBorder="1" applyAlignment="1">
      <alignment horizontal="lef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23" fillId="0" borderId="2" xfId="0" applyFont="1" applyBorder="1" applyAlignment="1">
      <alignment horizontal="left" vertical="center"/>
    </xf>
    <xf numFmtId="0" fontId="23" fillId="0" borderId="5" xfId="0" applyFont="1" applyBorder="1" applyAlignment="1">
      <alignment horizontal="left" vertical="center"/>
    </xf>
    <xf numFmtId="0" fontId="21" fillId="0" borderId="8" xfId="0" applyFont="1" applyBorder="1" applyAlignment="1">
      <alignment horizontal="center" vertical="center" wrapText="1"/>
    </xf>
    <xf numFmtId="0" fontId="21" fillId="0" borderId="11" xfId="0" applyFont="1" applyBorder="1" applyAlignment="1">
      <alignment horizontal="center" vertical="center" wrapText="1"/>
    </xf>
    <xf numFmtId="0" fontId="10" fillId="0" borderId="3" xfId="0" applyFont="1" applyBorder="1" applyAlignment="1">
      <alignment horizontal="justify" vertical="top" wrapText="1"/>
    </xf>
    <xf numFmtId="0" fontId="10" fillId="0" borderId="6" xfId="0" applyFont="1" applyBorder="1" applyAlignment="1">
      <alignment horizontal="justify" vertical="top" wrapText="1"/>
    </xf>
    <xf numFmtId="0" fontId="10" fillId="0" borderId="9" xfId="0" applyFont="1" applyBorder="1" applyAlignment="1">
      <alignment horizontal="justify" vertical="top" wrapText="1"/>
    </xf>
    <xf numFmtId="0" fontId="10" fillId="0" borderId="0" xfId="0" applyFont="1" applyAlignment="1">
      <alignment horizontal="center" vertical="center" wrapText="1"/>
    </xf>
    <xf numFmtId="0" fontId="10" fillId="0" borderId="2" xfId="0" applyFont="1" applyBorder="1" applyAlignment="1">
      <alignment horizontal="justify" vertical="center" wrapText="1"/>
    </xf>
    <xf numFmtId="0" fontId="10" fillId="0" borderId="5" xfId="0" applyFont="1" applyBorder="1" applyAlignment="1">
      <alignment horizontal="justify" vertical="center" wrapText="1"/>
    </xf>
    <xf numFmtId="170" fontId="10" fillId="0" borderId="11" xfId="1" applyNumberFormat="1" applyFont="1" applyBorder="1" applyAlignment="1">
      <alignment horizontal="center" vertical="center" wrapText="1"/>
    </xf>
    <xf numFmtId="170" fontId="11" fillId="0" borderId="9" xfId="1" applyNumberFormat="1" applyFont="1" applyBorder="1" applyAlignment="1">
      <alignment horizontal="center" vertical="center" wrapText="1"/>
    </xf>
    <xf numFmtId="0" fontId="11" fillId="0" borderId="9" xfId="0" applyFont="1" applyBorder="1" applyAlignment="1">
      <alignment horizontal="center" vertical="center" wrapText="1"/>
    </xf>
    <xf numFmtId="0" fontId="10" fillId="0" borderId="4" xfId="0" applyFont="1" applyBorder="1" applyAlignment="1">
      <alignment horizontal="left" vertical="center"/>
    </xf>
    <xf numFmtId="0" fontId="10" fillId="0" borderId="0" xfId="0" applyFont="1" applyAlignment="1">
      <alignment horizontal="center" vertical="center"/>
    </xf>
    <xf numFmtId="0" fontId="12" fillId="0" borderId="2" xfId="0" applyFont="1" applyBorder="1" applyAlignment="1">
      <alignment horizontal="justify" vertical="center" wrapText="1"/>
    </xf>
    <xf numFmtId="0" fontId="12" fillId="0" borderId="5" xfId="0" applyFont="1" applyBorder="1" applyAlignment="1">
      <alignment horizontal="justify" vertical="center" wrapText="1"/>
    </xf>
    <xf numFmtId="0" fontId="10" fillId="0" borderId="0"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10" fillId="0" borderId="9" xfId="0" applyFont="1" applyBorder="1" applyAlignment="1">
      <alignment horizontal="right" vertical="center" wrapText="1"/>
    </xf>
    <xf numFmtId="3" fontId="10" fillId="0" borderId="11" xfId="0" applyNumberFormat="1" applyFont="1" applyBorder="1" applyAlignment="1">
      <alignment horizontal="right" vertical="center" wrapText="1"/>
    </xf>
    <xf numFmtId="0" fontId="10" fillId="0" borderId="11" xfId="0" applyFont="1" applyBorder="1" applyAlignment="1">
      <alignment horizontal="right" vertical="center" wrapText="1"/>
    </xf>
    <xf numFmtId="0" fontId="10" fillId="0" borderId="7" xfId="0" applyFont="1" applyBorder="1" applyAlignment="1">
      <alignment horizontal="justify" vertical="center" wrapText="1"/>
    </xf>
  </cellXfs>
  <cellStyles count="10">
    <cellStyle name="Normal" xfId="0" builtinId="0"/>
    <cellStyle name="Normal 2" xfId="3" xr:uid="{00000000-0005-0000-0000-000001000000}"/>
    <cellStyle name="Normal 2 3" xfId="6" xr:uid="{00000000-0005-0000-0000-000002000000}"/>
    <cellStyle name="Normal 3" xfId="7" xr:uid="{00000000-0005-0000-0000-000003000000}"/>
    <cellStyle name="Porcentagem" xfId="2" builtinId="5"/>
    <cellStyle name="Porcentagem 2" xfId="5" xr:uid="{00000000-0005-0000-0000-000005000000}"/>
    <cellStyle name="Vírgula" xfId="1" builtinId="3"/>
    <cellStyle name="Vírgula 2" xfId="4" xr:uid="{00000000-0005-0000-0000-000007000000}"/>
    <cellStyle name="Vírgula 2 2" xfId="8" xr:uid="{00000000-0005-0000-0000-000008000000}"/>
    <cellStyle name="Vírgula 3"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4"/>
  <sheetViews>
    <sheetView showGridLines="0" tabSelected="1" zoomScale="70" zoomScaleNormal="70" workbookViewId="0"/>
  </sheetViews>
  <sheetFormatPr defaultRowHeight="14.4" x14ac:dyDescent="0.3"/>
  <cols>
    <col min="2" max="2" width="29.33203125" customWidth="1"/>
    <col min="3" max="3" width="10.6640625" bestFit="1" customWidth="1"/>
    <col min="4" max="4" width="10.109375" customWidth="1"/>
    <col min="5" max="5" width="10.44140625" customWidth="1"/>
    <col min="6" max="6" width="10.6640625" customWidth="1"/>
    <col min="7" max="7" width="10.109375" customWidth="1"/>
  </cols>
  <sheetData>
    <row r="1" spans="2:13" ht="15" thickBot="1" x14ac:dyDescent="0.35">
      <c r="B1" s="516" t="s">
        <v>100</v>
      </c>
      <c r="C1" s="516"/>
      <c r="D1" s="516"/>
      <c r="E1" s="516"/>
      <c r="F1" s="516"/>
      <c r="G1" s="516"/>
      <c r="H1" s="516"/>
      <c r="I1" s="465"/>
      <c r="J1" s="465"/>
      <c r="K1" s="465"/>
      <c r="L1" s="465"/>
      <c r="M1" s="465"/>
    </row>
    <row r="2" spans="2:13" ht="26.4" x14ac:dyDescent="0.3">
      <c r="B2" s="527" t="s">
        <v>101</v>
      </c>
      <c r="C2" s="529" t="s">
        <v>119</v>
      </c>
      <c r="D2" s="35" t="s">
        <v>98</v>
      </c>
      <c r="E2" s="35" t="s">
        <v>102</v>
      </c>
      <c r="F2" s="529" t="s">
        <v>122</v>
      </c>
      <c r="G2" s="529" t="s">
        <v>27</v>
      </c>
      <c r="H2" s="35" t="s">
        <v>103</v>
      </c>
    </row>
    <row r="3" spans="2:13" ht="24.75" customHeight="1" thickBot="1" x14ac:dyDescent="0.35">
      <c r="B3" s="528"/>
      <c r="C3" s="530"/>
      <c r="D3" s="12" t="s">
        <v>120</v>
      </c>
      <c r="E3" s="12" t="s">
        <v>121</v>
      </c>
      <c r="F3" s="530"/>
      <c r="G3" s="530"/>
      <c r="H3" s="12" t="s">
        <v>104</v>
      </c>
    </row>
    <row r="4" spans="2:13" x14ac:dyDescent="0.3">
      <c r="B4" s="36"/>
      <c r="C4" s="34" t="s">
        <v>67</v>
      </c>
      <c r="D4" s="40" t="s">
        <v>67</v>
      </c>
      <c r="E4" s="36" t="s">
        <v>67</v>
      </c>
      <c r="F4" s="36" t="s">
        <v>67</v>
      </c>
      <c r="G4" s="34" t="s">
        <v>67</v>
      </c>
      <c r="H4" s="35" t="s">
        <v>32</v>
      </c>
    </row>
    <row r="5" spans="2:13" x14ac:dyDescent="0.3">
      <c r="B5" s="76" t="s">
        <v>105</v>
      </c>
      <c r="C5" s="77"/>
      <c r="D5" s="78"/>
      <c r="E5" s="80"/>
      <c r="F5" s="27"/>
      <c r="G5" s="24"/>
      <c r="H5" s="10"/>
    </row>
    <row r="6" spans="2:13" x14ac:dyDescent="0.3">
      <c r="B6" s="76" t="s">
        <v>106</v>
      </c>
      <c r="C6" s="81">
        <v>430622</v>
      </c>
      <c r="D6" s="82">
        <v>13963</v>
      </c>
      <c r="E6" s="83">
        <v>27936</v>
      </c>
      <c r="F6" s="26">
        <v>10070</v>
      </c>
      <c r="G6" s="81">
        <v>482591</v>
      </c>
      <c r="H6" s="75">
        <v>100</v>
      </c>
    </row>
    <row r="7" spans="2:13" x14ac:dyDescent="0.3">
      <c r="B7" s="21" t="s">
        <v>107</v>
      </c>
      <c r="C7" s="46">
        <v>89.23</v>
      </c>
      <c r="D7" s="52">
        <v>2.89</v>
      </c>
      <c r="E7" s="89">
        <v>5.79</v>
      </c>
      <c r="F7" s="46">
        <v>2.09</v>
      </c>
      <c r="G7" s="52">
        <v>100</v>
      </c>
      <c r="H7" s="78" t="s">
        <v>108</v>
      </c>
    </row>
    <row r="8" spans="2:13" x14ac:dyDescent="0.3">
      <c r="B8" s="76"/>
      <c r="C8" s="64"/>
      <c r="D8" s="77"/>
      <c r="E8" s="80"/>
      <c r="F8" s="27"/>
      <c r="G8" s="77"/>
      <c r="H8" s="78"/>
    </row>
    <row r="9" spans="2:13" x14ac:dyDescent="0.3">
      <c r="B9" s="76" t="s">
        <v>109</v>
      </c>
      <c r="C9" s="27"/>
      <c r="D9" s="77"/>
      <c r="E9" s="80"/>
      <c r="F9" s="27"/>
      <c r="G9" s="77"/>
      <c r="H9" s="78"/>
    </row>
    <row r="10" spans="2:13" x14ac:dyDescent="0.3">
      <c r="B10" s="63" t="s">
        <v>110</v>
      </c>
      <c r="C10" s="25">
        <v>89056</v>
      </c>
      <c r="D10" s="24">
        <v>842</v>
      </c>
      <c r="E10" s="84">
        <v>15469</v>
      </c>
      <c r="F10" s="25">
        <v>1788</v>
      </c>
      <c r="G10" s="85">
        <v>107155</v>
      </c>
      <c r="H10" s="10">
        <v>23.01</v>
      </c>
    </row>
    <row r="11" spans="2:13" x14ac:dyDescent="0.3">
      <c r="B11" s="63" t="s">
        <v>111</v>
      </c>
      <c r="C11" s="25">
        <v>42955</v>
      </c>
      <c r="D11" s="24">
        <v>300</v>
      </c>
      <c r="E11" s="84">
        <v>4768</v>
      </c>
      <c r="F11" s="25">
        <v>1534</v>
      </c>
      <c r="G11" s="85">
        <v>49557</v>
      </c>
      <c r="H11" s="10">
        <v>10.64</v>
      </c>
    </row>
    <row r="12" spans="2:13" x14ac:dyDescent="0.3">
      <c r="B12" s="63" t="s">
        <v>112</v>
      </c>
      <c r="C12" s="25">
        <v>114376</v>
      </c>
      <c r="D12" s="85">
        <v>2448</v>
      </c>
      <c r="E12" s="84">
        <v>11855</v>
      </c>
      <c r="F12" s="25">
        <v>2579</v>
      </c>
      <c r="G12" s="85">
        <v>131258</v>
      </c>
      <c r="H12" s="10">
        <v>28.19</v>
      </c>
    </row>
    <row r="13" spans="2:13" x14ac:dyDescent="0.3">
      <c r="B13" s="63" t="s">
        <v>113</v>
      </c>
      <c r="C13" s="25">
        <v>81258</v>
      </c>
      <c r="D13" s="85">
        <v>6059</v>
      </c>
      <c r="E13" s="84">
        <v>5462</v>
      </c>
      <c r="F13" s="25">
        <v>3954</v>
      </c>
      <c r="G13" s="85">
        <v>96733</v>
      </c>
      <c r="H13" s="10">
        <v>20.77</v>
      </c>
    </row>
    <row r="14" spans="2:13" x14ac:dyDescent="0.3">
      <c r="B14" s="63" t="s">
        <v>114</v>
      </c>
      <c r="C14" s="25">
        <v>73825</v>
      </c>
      <c r="D14" s="85">
        <v>3234</v>
      </c>
      <c r="E14" s="84">
        <v>1524</v>
      </c>
      <c r="F14" s="25">
        <v>2349</v>
      </c>
      <c r="G14" s="85">
        <v>80932</v>
      </c>
      <c r="H14" s="10">
        <v>17.38</v>
      </c>
    </row>
    <row r="15" spans="2:13" x14ac:dyDescent="0.3">
      <c r="B15" s="76" t="s">
        <v>106</v>
      </c>
      <c r="C15" s="26">
        <v>401470</v>
      </c>
      <c r="D15" s="81">
        <v>12883</v>
      </c>
      <c r="E15" s="83">
        <v>39078</v>
      </c>
      <c r="F15" s="26">
        <v>12204</v>
      </c>
      <c r="G15" s="81">
        <v>465635</v>
      </c>
      <c r="H15" s="75">
        <v>100</v>
      </c>
    </row>
    <row r="16" spans="2:13" x14ac:dyDescent="0.3">
      <c r="B16" s="21" t="s">
        <v>107</v>
      </c>
      <c r="C16" s="27">
        <v>86.22</v>
      </c>
      <c r="D16" s="77">
        <v>2.77</v>
      </c>
      <c r="E16" s="80">
        <v>8.39</v>
      </c>
      <c r="F16" s="27">
        <v>2.62</v>
      </c>
      <c r="G16" s="77">
        <v>100</v>
      </c>
      <c r="H16" s="78" t="s">
        <v>108</v>
      </c>
    </row>
    <row r="17" spans="2:10" x14ac:dyDescent="0.3">
      <c r="B17" s="21"/>
      <c r="C17" s="27"/>
      <c r="D17" s="77"/>
      <c r="E17" s="80"/>
      <c r="F17" s="27"/>
      <c r="G17" s="77"/>
      <c r="H17" s="78"/>
    </row>
    <row r="18" spans="2:10" x14ac:dyDescent="0.3">
      <c r="B18" s="21" t="s">
        <v>115</v>
      </c>
      <c r="C18" s="27"/>
      <c r="D18" s="77"/>
      <c r="E18" s="80"/>
      <c r="F18" s="27"/>
      <c r="G18" s="77"/>
      <c r="H18" s="78"/>
    </row>
    <row r="19" spans="2:10" x14ac:dyDescent="0.3">
      <c r="B19" s="33" t="s">
        <v>110</v>
      </c>
      <c r="C19" s="48">
        <v>88675</v>
      </c>
      <c r="D19" s="87">
        <v>439</v>
      </c>
      <c r="E19" s="84">
        <v>20016</v>
      </c>
      <c r="F19" s="25">
        <v>1977</v>
      </c>
      <c r="G19" s="85">
        <f>C19+D19+E19+F19</f>
        <v>111107</v>
      </c>
      <c r="H19" s="312">
        <f>G19/$G$24*100</f>
        <v>24.053247200278836</v>
      </c>
    </row>
    <row r="20" spans="2:10" x14ac:dyDescent="0.3">
      <c r="B20" s="33" t="s">
        <v>111</v>
      </c>
      <c r="C20" s="48">
        <v>38490</v>
      </c>
      <c r="D20" s="87">
        <v>284</v>
      </c>
      <c r="E20" s="84">
        <v>6867</v>
      </c>
      <c r="F20" s="25">
        <v>1937</v>
      </c>
      <c r="G20" s="85">
        <f t="shared" ref="G20:G24" si="0">C20+D20+E20+F20</f>
        <v>47578</v>
      </c>
      <c r="H20" s="312">
        <f t="shared" ref="H20:H24" si="1">G20/$G$24*100</f>
        <v>10.300029658751171</v>
      </c>
    </row>
    <row r="21" spans="2:10" x14ac:dyDescent="0.3">
      <c r="B21" s="33" t="s">
        <v>112</v>
      </c>
      <c r="C21" s="48">
        <v>107407</v>
      </c>
      <c r="D21" s="87">
        <v>1933</v>
      </c>
      <c r="E21" s="84">
        <v>16558</v>
      </c>
      <c r="F21" s="25">
        <v>2712</v>
      </c>
      <c r="G21" s="85">
        <f t="shared" si="0"/>
        <v>128610</v>
      </c>
      <c r="H21" s="312">
        <f t="shared" si="1"/>
        <v>27.842423271511795</v>
      </c>
    </row>
    <row r="22" spans="2:10" x14ac:dyDescent="0.3">
      <c r="B22" s="33" t="s">
        <v>113</v>
      </c>
      <c r="C22" s="48">
        <v>70663</v>
      </c>
      <c r="D22" s="87">
        <v>4400</v>
      </c>
      <c r="E22" s="84">
        <v>6010</v>
      </c>
      <c r="F22" s="25">
        <v>3428</v>
      </c>
      <c r="G22" s="85">
        <f t="shared" si="0"/>
        <v>84501</v>
      </c>
      <c r="H22" s="312">
        <f t="shared" si="1"/>
        <v>18.293387830386582</v>
      </c>
    </row>
    <row r="23" spans="2:10" x14ac:dyDescent="0.3">
      <c r="B23" s="33" t="s">
        <v>114</v>
      </c>
      <c r="C23" s="48">
        <v>81838</v>
      </c>
      <c r="D23" s="87">
        <v>3400</v>
      </c>
      <c r="E23" s="84">
        <v>2358</v>
      </c>
      <c r="F23" s="25">
        <v>2529</v>
      </c>
      <c r="G23" s="85">
        <f t="shared" si="0"/>
        <v>90125</v>
      </c>
      <c r="H23" s="312">
        <f t="shared" si="1"/>
        <v>19.510912039071616</v>
      </c>
    </row>
    <row r="24" spans="2:10" x14ac:dyDescent="0.3">
      <c r="B24" s="21" t="s">
        <v>106</v>
      </c>
      <c r="C24" s="49">
        <v>387073</v>
      </c>
      <c r="D24" s="88">
        <v>10456</v>
      </c>
      <c r="E24" s="83">
        <v>51809</v>
      </c>
      <c r="F24" s="26">
        <v>12583</v>
      </c>
      <c r="G24" s="81">
        <f t="shared" si="0"/>
        <v>461921</v>
      </c>
      <c r="H24" s="75">
        <f t="shared" si="1"/>
        <v>100</v>
      </c>
    </row>
    <row r="25" spans="2:10" x14ac:dyDescent="0.3">
      <c r="B25" s="21" t="s">
        <v>107</v>
      </c>
      <c r="C25" s="46">
        <f>C24/$G$24*100</f>
        <v>83.796363447429329</v>
      </c>
      <c r="D25" s="52">
        <f t="shared" ref="D25:G25" si="2">D24/$G$24*100</f>
        <v>2.2635905273845527</v>
      </c>
      <c r="E25" s="89">
        <f t="shared" si="2"/>
        <v>11.215987149317741</v>
      </c>
      <c r="F25" s="46">
        <f t="shared" si="2"/>
        <v>2.7240588758683844</v>
      </c>
      <c r="G25" s="52">
        <f t="shared" si="2"/>
        <v>100</v>
      </c>
      <c r="H25" s="409" t="s">
        <v>108</v>
      </c>
      <c r="J25" s="1"/>
    </row>
    <row r="26" spans="2:10" x14ac:dyDescent="0.3">
      <c r="B26" s="76"/>
      <c r="C26" s="27"/>
      <c r="D26" s="77"/>
      <c r="E26" s="80"/>
      <c r="F26" s="27"/>
      <c r="G26" s="77"/>
      <c r="H26" s="78"/>
    </row>
    <row r="27" spans="2:10" x14ac:dyDescent="0.3">
      <c r="B27" s="76" t="s">
        <v>116</v>
      </c>
      <c r="C27" s="27"/>
      <c r="D27" s="77"/>
      <c r="E27" s="80"/>
      <c r="F27" s="27"/>
      <c r="G27" s="77"/>
      <c r="H27" s="78"/>
    </row>
    <row r="28" spans="2:10" x14ac:dyDescent="0.3">
      <c r="B28" s="76" t="s">
        <v>117</v>
      </c>
      <c r="C28" s="26">
        <f>C24-C15</f>
        <v>-14397</v>
      </c>
      <c r="D28" s="81">
        <f t="shared" ref="D28:G28" si="3">D24-D15</f>
        <v>-2427</v>
      </c>
      <c r="E28" s="83">
        <f t="shared" si="3"/>
        <v>12731</v>
      </c>
      <c r="F28" s="26">
        <f t="shared" si="3"/>
        <v>379</v>
      </c>
      <c r="G28" s="81">
        <f t="shared" si="3"/>
        <v>-3714</v>
      </c>
      <c r="H28" s="78" t="s">
        <v>108</v>
      </c>
    </row>
    <row r="29" spans="2:10" ht="15" thickBot="1" x14ac:dyDescent="0.35">
      <c r="B29" s="66" t="s">
        <v>118</v>
      </c>
      <c r="C29" s="139">
        <f>(C24/C15-1)*100</f>
        <v>-3.586071188382689</v>
      </c>
      <c r="D29" s="135">
        <f t="shared" ref="D29:E29" si="4">(D24/D15-1)*100</f>
        <v>-18.838779787316618</v>
      </c>
      <c r="E29" s="469">
        <f t="shared" si="4"/>
        <v>32.578432877834082</v>
      </c>
      <c r="F29" s="139">
        <f>(F24/F15-1)*100</f>
        <v>3.10553916748606</v>
      </c>
      <c r="G29" s="135">
        <f>(G24/G15-1)*100</f>
        <v>-0.79762045378891644</v>
      </c>
      <c r="H29" s="86" t="s">
        <v>108</v>
      </c>
    </row>
    <row r="30" spans="2:10" x14ac:dyDescent="0.3">
      <c r="B30" s="475" t="s">
        <v>1238</v>
      </c>
      <c r="C30" s="470"/>
    </row>
    <row r="31" spans="2:10" ht="15.6" x14ac:dyDescent="0.3">
      <c r="B31" s="477" t="s">
        <v>1376</v>
      </c>
      <c r="C31" s="473"/>
      <c r="D31" s="473"/>
      <c r="E31" s="473"/>
      <c r="F31" s="473"/>
      <c r="G31" s="473"/>
      <c r="H31" s="473"/>
    </row>
    <row r="32" spans="2:10" ht="15.6" x14ac:dyDescent="0.3">
      <c r="B32" s="476" t="s">
        <v>1239</v>
      </c>
      <c r="C32" s="473"/>
      <c r="D32" s="473"/>
      <c r="E32" s="473"/>
      <c r="F32" s="473"/>
      <c r="G32" s="473"/>
      <c r="H32" s="473"/>
    </row>
    <row r="33" spans="2:8" ht="15.6" x14ac:dyDescent="0.3">
      <c r="B33" s="476" t="s">
        <v>1240</v>
      </c>
      <c r="C33" s="473"/>
      <c r="D33" s="473"/>
      <c r="E33" s="473"/>
      <c r="F33" s="473"/>
      <c r="G33" s="473"/>
      <c r="H33" s="473"/>
    </row>
    <row r="34" spans="2:8" ht="15.6" x14ac:dyDescent="0.3">
      <c r="B34" s="476" t="s">
        <v>1241</v>
      </c>
      <c r="C34" s="474"/>
      <c r="D34" s="474"/>
      <c r="E34" s="474"/>
      <c r="F34" s="474"/>
      <c r="G34" s="474"/>
      <c r="H34" s="474"/>
    </row>
  </sheetData>
  <mergeCells count="4">
    <mergeCell ref="B2:B3"/>
    <mergeCell ref="C2:C3"/>
    <mergeCell ref="F2:F3"/>
    <mergeCell ref="G2:G3"/>
  </mergeCell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M24"/>
  <sheetViews>
    <sheetView showGridLines="0" workbookViewId="0"/>
  </sheetViews>
  <sheetFormatPr defaultRowHeight="14.4" x14ac:dyDescent="0.3"/>
  <cols>
    <col min="2" max="2" width="20.33203125" customWidth="1"/>
    <col min="9" max="9" width="11.33203125" customWidth="1"/>
    <col min="10" max="10" width="10" bestFit="1" customWidth="1"/>
    <col min="12" max="12" width="10.5546875" bestFit="1" customWidth="1"/>
  </cols>
  <sheetData>
    <row r="1" spans="2:13" ht="15" thickBot="1" x14ac:dyDescent="0.35">
      <c r="B1" s="516" t="s">
        <v>196</v>
      </c>
      <c r="C1" s="516"/>
      <c r="D1" s="516"/>
      <c r="E1" s="516"/>
      <c r="F1" s="516"/>
      <c r="G1" s="516"/>
      <c r="H1" s="516"/>
      <c r="I1" s="516"/>
      <c r="J1" s="516"/>
      <c r="K1" s="465"/>
      <c r="L1" s="465"/>
      <c r="M1" s="465"/>
    </row>
    <row r="2" spans="2:13" ht="25.5" customHeight="1" thickBot="1" x14ac:dyDescent="0.35">
      <c r="B2" s="527" t="s">
        <v>168</v>
      </c>
      <c r="C2" s="529" t="s">
        <v>27</v>
      </c>
      <c r="D2" s="531" t="s">
        <v>170</v>
      </c>
      <c r="E2" s="533"/>
      <c r="F2" s="533"/>
      <c r="G2" s="533"/>
      <c r="H2" s="532"/>
      <c r="I2" s="111"/>
      <c r="J2" s="34" t="s">
        <v>171</v>
      </c>
    </row>
    <row r="3" spans="2:13" x14ac:dyDescent="0.3">
      <c r="B3" s="540"/>
      <c r="C3" s="538"/>
      <c r="D3" s="534" t="s">
        <v>173</v>
      </c>
      <c r="E3" s="536"/>
      <c r="F3" s="536"/>
      <c r="G3" s="536"/>
      <c r="H3" s="527"/>
      <c r="I3" s="538" t="s">
        <v>175</v>
      </c>
      <c r="J3" s="13" t="s">
        <v>172</v>
      </c>
    </row>
    <row r="4" spans="2:13" ht="20.25" customHeight="1" thickBot="1" x14ac:dyDescent="0.35">
      <c r="B4" s="540"/>
      <c r="C4" s="538"/>
      <c r="D4" s="535" t="s">
        <v>174</v>
      </c>
      <c r="E4" s="537"/>
      <c r="F4" s="537"/>
      <c r="G4" s="537"/>
      <c r="H4" s="528"/>
      <c r="I4" s="538"/>
      <c r="J4" s="91"/>
    </row>
    <row r="5" spans="2:13" ht="47.25" customHeight="1" thickBot="1" x14ac:dyDescent="0.35">
      <c r="B5" s="528"/>
      <c r="C5" s="530"/>
      <c r="D5" s="41">
        <v>2018</v>
      </c>
      <c r="E5" s="39">
        <v>2019</v>
      </c>
      <c r="F5" s="39">
        <v>2020</v>
      </c>
      <c r="G5" s="39">
        <v>2021</v>
      </c>
      <c r="H5" s="39" t="s">
        <v>27</v>
      </c>
      <c r="I5" s="530"/>
      <c r="J5" s="108"/>
    </row>
    <row r="6" spans="2:13" x14ac:dyDescent="0.3">
      <c r="B6" s="76"/>
      <c r="C6" s="13" t="s">
        <v>67</v>
      </c>
      <c r="D6" s="12" t="s">
        <v>67</v>
      </c>
      <c r="E6" s="97"/>
      <c r="F6" s="17" t="s">
        <v>67</v>
      </c>
      <c r="G6" s="17" t="s">
        <v>67</v>
      </c>
      <c r="H6" s="13" t="s">
        <v>67</v>
      </c>
      <c r="I6" s="12" t="s">
        <v>67</v>
      </c>
      <c r="J6" s="12" t="s">
        <v>32</v>
      </c>
    </row>
    <row r="7" spans="2:13" x14ac:dyDescent="0.3">
      <c r="B7" s="21" t="s">
        <v>109</v>
      </c>
      <c r="C7" s="77"/>
      <c r="D7" s="78"/>
      <c r="E7" s="80"/>
      <c r="F7" s="27"/>
      <c r="G7" s="27"/>
      <c r="H7" s="24"/>
      <c r="I7" s="10"/>
      <c r="J7" s="10"/>
    </row>
    <row r="8" spans="2:13" x14ac:dyDescent="0.3">
      <c r="B8" s="33" t="s">
        <v>176</v>
      </c>
      <c r="C8" s="85">
        <v>89056</v>
      </c>
      <c r="D8" s="10" t="s">
        <v>99</v>
      </c>
      <c r="E8" s="79" t="s">
        <v>99</v>
      </c>
      <c r="F8" s="23" t="s">
        <v>99</v>
      </c>
      <c r="G8" s="23" t="s">
        <v>99</v>
      </c>
      <c r="H8" s="24" t="s">
        <v>99</v>
      </c>
      <c r="I8" s="10" t="s">
        <v>99</v>
      </c>
      <c r="J8" s="10" t="s">
        <v>99</v>
      </c>
    </row>
    <row r="9" spans="2:13" x14ac:dyDescent="0.3">
      <c r="B9" s="33" t="s">
        <v>177</v>
      </c>
      <c r="C9" s="85">
        <v>42955</v>
      </c>
      <c r="D9" s="10" t="s">
        <v>99</v>
      </c>
      <c r="E9" s="79" t="s">
        <v>99</v>
      </c>
      <c r="F9" s="23" t="s">
        <v>99</v>
      </c>
      <c r="G9" s="23" t="s">
        <v>99</v>
      </c>
      <c r="H9" s="24" t="s">
        <v>99</v>
      </c>
      <c r="I9" s="10" t="s">
        <v>99</v>
      </c>
      <c r="J9" s="10" t="s">
        <v>99</v>
      </c>
    </row>
    <row r="10" spans="2:13" x14ac:dyDescent="0.3">
      <c r="B10" s="33" t="s">
        <v>178</v>
      </c>
      <c r="C10" s="85">
        <v>114376</v>
      </c>
      <c r="D10" s="10" t="s">
        <v>99</v>
      </c>
      <c r="E10" s="79" t="s">
        <v>99</v>
      </c>
      <c r="F10" s="23" t="s">
        <v>99</v>
      </c>
      <c r="G10" s="23" t="s">
        <v>99</v>
      </c>
      <c r="H10" s="24" t="s">
        <v>99</v>
      </c>
      <c r="I10" s="10" t="s">
        <v>99</v>
      </c>
      <c r="J10" s="10" t="s">
        <v>99</v>
      </c>
    </row>
    <row r="11" spans="2:13" x14ac:dyDescent="0.3">
      <c r="B11" s="33" t="s">
        <v>179</v>
      </c>
      <c r="C11" s="85">
        <v>81258</v>
      </c>
      <c r="D11" s="10" t="s">
        <v>99</v>
      </c>
      <c r="E11" s="79" t="s">
        <v>99</v>
      </c>
      <c r="F11" s="23" t="s">
        <v>99</v>
      </c>
      <c r="G11" s="23" t="s">
        <v>99</v>
      </c>
      <c r="H11" s="24" t="s">
        <v>99</v>
      </c>
      <c r="I11" s="10" t="s">
        <v>99</v>
      </c>
      <c r="J11" s="10" t="s">
        <v>99</v>
      </c>
    </row>
    <row r="12" spans="2:13" x14ac:dyDescent="0.3">
      <c r="B12" s="33" t="s">
        <v>180</v>
      </c>
      <c r="C12" s="85">
        <v>73825</v>
      </c>
      <c r="D12" s="10" t="s">
        <v>99</v>
      </c>
      <c r="E12" s="79" t="s">
        <v>99</v>
      </c>
      <c r="F12" s="23" t="s">
        <v>99</v>
      </c>
      <c r="G12" s="23" t="s">
        <v>99</v>
      </c>
      <c r="H12" s="24" t="s">
        <v>99</v>
      </c>
      <c r="I12" s="10" t="s">
        <v>99</v>
      </c>
      <c r="J12" s="10" t="s">
        <v>99</v>
      </c>
    </row>
    <row r="13" spans="2:13" x14ac:dyDescent="0.3">
      <c r="B13" s="21" t="s">
        <v>181</v>
      </c>
      <c r="C13" s="81">
        <v>401470</v>
      </c>
      <c r="D13" s="78" t="s">
        <v>99</v>
      </c>
      <c r="E13" s="80" t="s">
        <v>99</v>
      </c>
      <c r="F13" s="27" t="s">
        <v>99</v>
      </c>
      <c r="G13" s="27" t="s">
        <v>99</v>
      </c>
      <c r="H13" s="77" t="s">
        <v>99</v>
      </c>
      <c r="I13" s="78" t="s">
        <v>99</v>
      </c>
      <c r="J13" s="78" t="s">
        <v>99</v>
      </c>
    </row>
    <row r="14" spans="2:13" x14ac:dyDescent="0.3">
      <c r="B14" s="112"/>
      <c r="C14" s="113"/>
      <c r="D14" s="114"/>
      <c r="E14" s="115"/>
      <c r="F14" s="113"/>
      <c r="G14" s="113"/>
      <c r="H14" s="113"/>
      <c r="I14" s="113"/>
      <c r="J14" s="114"/>
    </row>
    <row r="15" spans="2:13" x14ac:dyDescent="0.3">
      <c r="B15" s="21" t="s">
        <v>115</v>
      </c>
      <c r="C15" s="23"/>
      <c r="D15" s="24"/>
      <c r="E15" s="79"/>
      <c r="F15" s="23"/>
      <c r="G15" s="23"/>
      <c r="H15" s="23"/>
      <c r="I15" s="23"/>
      <c r="J15" s="24"/>
    </row>
    <row r="16" spans="2:13" x14ac:dyDescent="0.3">
      <c r="B16" s="33" t="s">
        <v>176</v>
      </c>
      <c r="C16" s="25">
        <v>88675</v>
      </c>
      <c r="D16" s="85">
        <v>3109</v>
      </c>
      <c r="E16" s="84">
        <v>3333</v>
      </c>
      <c r="F16" s="25">
        <v>2668</v>
      </c>
      <c r="G16" s="25">
        <v>3301</v>
      </c>
      <c r="H16" s="25">
        <f>SUM(D16:G16)</f>
        <v>12411</v>
      </c>
      <c r="I16" s="25">
        <v>-5893.943902440179</v>
      </c>
      <c r="J16" s="410">
        <f>(C16/C8-1)*100</f>
        <v>-0.42782069708947601</v>
      </c>
      <c r="L16" s="3"/>
    </row>
    <row r="17" spans="2:12" x14ac:dyDescent="0.3">
      <c r="B17" s="33" t="s">
        <v>177</v>
      </c>
      <c r="C17" s="25">
        <v>38490</v>
      </c>
      <c r="D17" s="85">
        <v>2635</v>
      </c>
      <c r="E17" s="84">
        <v>2540</v>
      </c>
      <c r="F17" s="25">
        <v>2350</v>
      </c>
      <c r="G17" s="23">
        <v>2294</v>
      </c>
      <c r="H17" s="25">
        <f t="shared" ref="H17:H21" si="0">SUM(D17:G17)</f>
        <v>9819</v>
      </c>
      <c r="I17" s="25">
        <v>-10065.505400068698</v>
      </c>
      <c r="J17" s="410">
        <f t="shared" ref="J17:J21" si="1">(C17/C9-1)*100</f>
        <v>-10.394598998952386</v>
      </c>
      <c r="L17" s="3"/>
    </row>
    <row r="18" spans="2:12" x14ac:dyDescent="0.3">
      <c r="B18" s="33" t="s">
        <v>178</v>
      </c>
      <c r="C18" s="25">
        <v>107407</v>
      </c>
      <c r="D18" s="85">
        <v>7005</v>
      </c>
      <c r="E18" s="84">
        <v>4680</v>
      </c>
      <c r="F18" s="25">
        <v>6363</v>
      </c>
      <c r="G18" s="25">
        <v>7113</v>
      </c>
      <c r="H18" s="25">
        <f t="shared" si="0"/>
        <v>25161</v>
      </c>
      <c r="I18" s="25">
        <v>-19716.790843137394</v>
      </c>
      <c r="J18" s="410">
        <f t="shared" si="1"/>
        <v>-6.0930614814296735</v>
      </c>
      <c r="L18" s="3"/>
    </row>
    <row r="19" spans="2:12" x14ac:dyDescent="0.3">
      <c r="B19" s="33" t="s">
        <v>179</v>
      </c>
      <c r="C19" s="25">
        <v>70663</v>
      </c>
      <c r="D19" s="85">
        <v>3384</v>
      </c>
      <c r="E19" s="84">
        <v>3621</v>
      </c>
      <c r="F19" s="25">
        <v>3550</v>
      </c>
      <c r="G19" s="25">
        <v>4018</v>
      </c>
      <c r="H19" s="25">
        <f t="shared" si="0"/>
        <v>14573</v>
      </c>
      <c r="I19" s="25">
        <v>-16513.078675350211</v>
      </c>
      <c r="J19" s="410">
        <f t="shared" si="1"/>
        <v>-13.038716187944576</v>
      </c>
      <c r="L19" s="3"/>
    </row>
    <row r="20" spans="2:12" x14ac:dyDescent="0.3">
      <c r="B20" s="33" t="s">
        <v>180</v>
      </c>
      <c r="C20" s="25">
        <v>81838</v>
      </c>
      <c r="D20" s="85">
        <v>2758</v>
      </c>
      <c r="E20" s="84">
        <v>3936</v>
      </c>
      <c r="F20" s="25">
        <v>6085</v>
      </c>
      <c r="G20" s="25">
        <v>4942</v>
      </c>
      <c r="H20" s="25">
        <f t="shared" si="0"/>
        <v>17721</v>
      </c>
      <c r="I20" s="25">
        <v>-3649.74043711064</v>
      </c>
      <c r="J20" s="410">
        <f t="shared" si="1"/>
        <v>10.854046732136812</v>
      </c>
      <c r="L20" s="3"/>
    </row>
    <row r="21" spans="2:12" ht="15" thickBot="1" x14ac:dyDescent="0.35">
      <c r="B21" s="28" t="s">
        <v>181</v>
      </c>
      <c r="C21" s="29">
        <v>387073</v>
      </c>
      <c r="D21" s="109">
        <v>18891</v>
      </c>
      <c r="E21" s="110">
        <v>18110</v>
      </c>
      <c r="F21" s="29">
        <v>21016</v>
      </c>
      <c r="G21" s="29">
        <v>21668</v>
      </c>
      <c r="H21" s="29">
        <f t="shared" si="0"/>
        <v>79685</v>
      </c>
      <c r="I21" s="29">
        <v>-55839.059258107125</v>
      </c>
      <c r="J21" s="411">
        <f t="shared" si="1"/>
        <v>-3.586071188382689</v>
      </c>
      <c r="L21" s="3"/>
    </row>
    <row r="22" spans="2:12" x14ac:dyDescent="0.3">
      <c r="B22" s="481" t="s">
        <v>1242</v>
      </c>
    </row>
    <row r="24" spans="2:12" x14ac:dyDescent="0.3">
      <c r="C24" s="2"/>
    </row>
  </sheetData>
  <mergeCells count="6">
    <mergeCell ref="D2:H2"/>
    <mergeCell ref="B2:B5"/>
    <mergeCell ref="C2:C5"/>
    <mergeCell ref="D3:H3"/>
    <mergeCell ref="D4:H4"/>
    <mergeCell ref="I3:I5"/>
  </mergeCells>
  <pageMargins left="0.511811024" right="0.511811024" top="0.78740157499999996" bottom="0.78740157499999996" header="0.31496062000000002" footer="0.3149606200000000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B1:M29"/>
  <sheetViews>
    <sheetView showGridLines="0" workbookViewId="0"/>
  </sheetViews>
  <sheetFormatPr defaultRowHeight="14.4" x14ac:dyDescent="0.3"/>
  <cols>
    <col min="2" max="2" width="21" customWidth="1"/>
    <col min="3" max="3" width="24.33203125" customWidth="1"/>
    <col min="4" max="4" width="60.33203125" customWidth="1"/>
    <col min="6" max="6" width="60.44140625" customWidth="1"/>
  </cols>
  <sheetData>
    <row r="1" spans="2:13" ht="15" thickBot="1" x14ac:dyDescent="0.35">
      <c r="B1" s="516" t="s">
        <v>961</v>
      </c>
      <c r="C1" s="516"/>
      <c r="D1" s="516"/>
      <c r="E1" s="465"/>
      <c r="F1" s="465"/>
      <c r="G1" s="465"/>
      <c r="H1" s="465"/>
      <c r="I1" s="465"/>
      <c r="J1" s="465"/>
      <c r="K1" s="465"/>
      <c r="L1" s="465"/>
      <c r="M1" s="465"/>
    </row>
    <row r="2" spans="2:13" ht="15" thickBot="1" x14ac:dyDescent="0.35">
      <c r="B2" s="285" t="s">
        <v>0</v>
      </c>
      <c r="C2" s="285" t="s">
        <v>708</v>
      </c>
      <c r="D2" s="286" t="s">
        <v>919</v>
      </c>
    </row>
    <row r="3" spans="2:13" ht="16.5" customHeight="1" x14ac:dyDescent="0.3">
      <c r="B3" s="63" t="s">
        <v>23</v>
      </c>
      <c r="C3" s="306" t="s">
        <v>920</v>
      </c>
      <c r="D3" s="592" t="s">
        <v>1017</v>
      </c>
      <c r="F3" s="385"/>
    </row>
    <row r="4" spans="2:13" ht="15" thickBot="1" x14ac:dyDescent="0.35">
      <c r="B4" s="63" t="s">
        <v>1014</v>
      </c>
      <c r="C4" s="307" t="s">
        <v>956</v>
      </c>
      <c r="D4" s="593"/>
    </row>
    <row r="5" spans="2:13" ht="15" customHeight="1" x14ac:dyDescent="0.3">
      <c r="B5" s="349"/>
      <c r="C5" s="63" t="s">
        <v>922</v>
      </c>
      <c r="D5" s="592" t="s">
        <v>1018</v>
      </c>
    </row>
    <row r="6" spans="2:13" ht="54.75" customHeight="1" thickBot="1" x14ac:dyDescent="0.35">
      <c r="B6" s="349"/>
      <c r="C6" s="351" t="s">
        <v>951</v>
      </c>
      <c r="D6" s="593"/>
      <c r="F6" s="385"/>
    </row>
    <row r="7" spans="2:13" ht="15" customHeight="1" x14ac:dyDescent="0.3">
      <c r="B7" s="349"/>
      <c r="C7" s="63" t="s">
        <v>924</v>
      </c>
      <c r="D7" s="592" t="s">
        <v>1019</v>
      </c>
    </row>
    <row r="8" spans="2:13" x14ac:dyDescent="0.3">
      <c r="B8" s="349"/>
      <c r="C8" s="63" t="s">
        <v>950</v>
      </c>
      <c r="D8" s="594"/>
    </row>
    <row r="9" spans="2:13" ht="15" customHeight="1" thickBot="1" x14ac:dyDescent="0.35">
      <c r="B9" s="350"/>
      <c r="C9" s="351"/>
      <c r="D9" s="593"/>
      <c r="F9" s="385"/>
    </row>
    <row r="10" spans="2:13" ht="15" customHeight="1" x14ac:dyDescent="0.3">
      <c r="B10" s="63" t="s">
        <v>22</v>
      </c>
      <c r="C10" s="63" t="s">
        <v>926</v>
      </c>
      <c r="D10" s="592" t="s">
        <v>1020</v>
      </c>
    </row>
    <row r="11" spans="2:13" ht="103.5" customHeight="1" thickBot="1" x14ac:dyDescent="0.35">
      <c r="B11" s="63" t="s">
        <v>1029</v>
      </c>
      <c r="C11" s="351" t="s">
        <v>962</v>
      </c>
      <c r="D11" s="593"/>
      <c r="F11" s="385"/>
    </row>
    <row r="12" spans="2:13" ht="15" customHeight="1" x14ac:dyDescent="0.3">
      <c r="B12" s="349"/>
      <c r="C12" s="63" t="s">
        <v>927</v>
      </c>
      <c r="D12" s="592" t="s">
        <v>1021</v>
      </c>
    </row>
    <row r="13" spans="2:13" ht="29.25" customHeight="1" thickBot="1" x14ac:dyDescent="0.35">
      <c r="B13" s="350"/>
      <c r="C13" s="351" t="s">
        <v>964</v>
      </c>
      <c r="D13" s="593"/>
      <c r="F13" s="385"/>
    </row>
    <row r="14" spans="2:13" ht="15" customHeight="1" x14ac:dyDescent="0.3">
      <c r="B14" s="63" t="s">
        <v>20</v>
      </c>
      <c r="C14" s="63" t="s">
        <v>928</v>
      </c>
      <c r="D14" s="592" t="s">
        <v>1022</v>
      </c>
    </row>
    <row r="15" spans="2:13" ht="27.75" customHeight="1" thickBot="1" x14ac:dyDescent="0.35">
      <c r="B15" s="63" t="s">
        <v>965</v>
      </c>
      <c r="C15" s="351" t="s">
        <v>960</v>
      </c>
      <c r="D15" s="593"/>
    </row>
    <row r="16" spans="2:13" ht="15" customHeight="1" x14ac:dyDescent="0.3">
      <c r="B16" s="349"/>
      <c r="C16" s="63" t="s">
        <v>929</v>
      </c>
      <c r="D16" s="592" t="s">
        <v>1023</v>
      </c>
    </row>
    <row r="17" spans="2:6" ht="30.75" customHeight="1" thickBot="1" x14ac:dyDescent="0.35">
      <c r="B17" s="349"/>
      <c r="C17" s="351" t="s">
        <v>933</v>
      </c>
      <c r="D17" s="593"/>
      <c r="F17" s="385"/>
    </row>
    <row r="18" spans="2:6" ht="15" customHeight="1" x14ac:dyDescent="0.3">
      <c r="B18" s="349"/>
      <c r="C18" s="63" t="s">
        <v>930</v>
      </c>
      <c r="D18" s="592" t="s">
        <v>1024</v>
      </c>
    </row>
    <row r="19" spans="2:6" ht="18" customHeight="1" thickBot="1" x14ac:dyDescent="0.35">
      <c r="B19" s="350"/>
      <c r="C19" s="351" t="s">
        <v>959</v>
      </c>
      <c r="D19" s="593"/>
      <c r="F19" s="385"/>
    </row>
    <row r="20" spans="2:6" ht="15" customHeight="1" x14ac:dyDescent="0.3">
      <c r="B20" s="63" t="s">
        <v>25</v>
      </c>
      <c r="C20" s="63" t="s">
        <v>932</v>
      </c>
      <c r="D20" s="592" t="s">
        <v>1025</v>
      </c>
    </row>
    <row r="21" spans="2:6" ht="29.25" customHeight="1" thickBot="1" x14ac:dyDescent="0.35">
      <c r="B21" s="63" t="s">
        <v>923</v>
      </c>
      <c r="C21" s="351" t="s">
        <v>947</v>
      </c>
      <c r="D21" s="593"/>
      <c r="F21" s="385"/>
    </row>
    <row r="22" spans="2:6" ht="15" customHeight="1" x14ac:dyDescent="0.3">
      <c r="B22" s="349"/>
      <c r="C22" s="63" t="s">
        <v>934</v>
      </c>
      <c r="D22" s="592" t="s">
        <v>1026</v>
      </c>
    </row>
    <row r="23" spans="2:6" ht="51" customHeight="1" thickBot="1" x14ac:dyDescent="0.35">
      <c r="B23" s="350"/>
      <c r="C23" s="351" t="s">
        <v>949</v>
      </c>
      <c r="D23" s="593"/>
    </row>
    <row r="24" spans="2:6" ht="15" customHeight="1" x14ac:dyDescent="0.3">
      <c r="B24" s="63" t="s">
        <v>24</v>
      </c>
      <c r="C24" s="63" t="s">
        <v>936</v>
      </c>
      <c r="D24" s="592" t="s">
        <v>1027</v>
      </c>
    </row>
    <row r="25" spans="2:6" ht="27" customHeight="1" thickBot="1" x14ac:dyDescent="0.35">
      <c r="B25" s="63" t="s">
        <v>935</v>
      </c>
      <c r="C25" s="351" t="s">
        <v>1010</v>
      </c>
      <c r="D25" s="593"/>
    </row>
    <row r="26" spans="2:6" ht="15" customHeight="1" x14ac:dyDescent="0.3">
      <c r="B26" s="349"/>
      <c r="C26" s="63" t="s">
        <v>938</v>
      </c>
      <c r="D26" s="592" t="s">
        <v>1028</v>
      </c>
    </row>
    <row r="27" spans="2:6" ht="15" thickBot="1" x14ac:dyDescent="0.35">
      <c r="B27" s="350"/>
      <c r="C27" s="351" t="s">
        <v>944</v>
      </c>
      <c r="D27" s="593"/>
    </row>
    <row r="28" spans="2:6" x14ac:dyDescent="0.3">
      <c r="B28" s="306" t="s">
        <v>27</v>
      </c>
      <c r="C28" s="306" t="s">
        <v>27</v>
      </c>
      <c r="D28" s="250" t="s">
        <v>27</v>
      </c>
    </row>
    <row r="29" spans="2:6" ht="15" thickBot="1" x14ac:dyDescent="0.35">
      <c r="B29" s="307" t="s">
        <v>939</v>
      </c>
      <c r="C29" s="307" t="s">
        <v>940</v>
      </c>
      <c r="D29" s="352" t="s">
        <v>1030</v>
      </c>
    </row>
  </sheetData>
  <mergeCells count="12">
    <mergeCell ref="D16:D17"/>
    <mergeCell ref="D18:D19"/>
    <mergeCell ref="D20:D21"/>
    <mergeCell ref="D22:D23"/>
    <mergeCell ref="D24:D25"/>
    <mergeCell ref="D26:D27"/>
    <mergeCell ref="D3:D4"/>
    <mergeCell ref="D5:D6"/>
    <mergeCell ref="D7:D9"/>
    <mergeCell ref="D10:D11"/>
    <mergeCell ref="D12:D13"/>
    <mergeCell ref="D14:D15"/>
  </mergeCells>
  <pageMargins left="0.511811024" right="0.511811024" top="0.78740157499999996" bottom="0.78740157499999996" header="0.31496062000000002" footer="0.3149606200000000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B1:M34"/>
  <sheetViews>
    <sheetView showGridLines="0" workbookViewId="0"/>
  </sheetViews>
  <sheetFormatPr defaultRowHeight="14.4" x14ac:dyDescent="0.3"/>
  <cols>
    <col min="2" max="2" width="36.33203125" customWidth="1"/>
    <col min="7" max="7" width="11.44140625" bestFit="1" customWidth="1"/>
    <col min="10" max="10" width="11.44140625" bestFit="1" customWidth="1"/>
  </cols>
  <sheetData>
    <row r="1" spans="2:13" ht="15" thickBot="1" x14ac:dyDescent="0.35">
      <c r="B1" s="516" t="s">
        <v>966</v>
      </c>
      <c r="C1" s="516"/>
      <c r="D1" s="516"/>
      <c r="E1" s="516"/>
      <c r="F1" s="516"/>
      <c r="G1" s="516"/>
      <c r="H1" s="516"/>
      <c r="I1" s="516"/>
      <c r="J1" s="516"/>
      <c r="K1" s="465"/>
      <c r="L1" s="465"/>
      <c r="M1" s="465"/>
    </row>
    <row r="2" spans="2:13" ht="27" thickBot="1" x14ac:dyDescent="0.35">
      <c r="B2" s="569" t="s">
        <v>28</v>
      </c>
      <c r="C2" s="282" t="s">
        <v>105</v>
      </c>
      <c r="D2" s="282" t="s">
        <v>109</v>
      </c>
      <c r="E2" s="531" t="s">
        <v>115</v>
      </c>
      <c r="F2" s="533"/>
      <c r="G2" s="533"/>
      <c r="H2" s="533"/>
      <c r="I2" s="533"/>
      <c r="J2" s="533"/>
    </row>
    <row r="3" spans="2:13" ht="27" thickBot="1" x14ac:dyDescent="0.35">
      <c r="B3" s="571"/>
      <c r="C3" s="285" t="s">
        <v>27</v>
      </c>
      <c r="D3" s="285" t="s">
        <v>27</v>
      </c>
      <c r="E3" s="285" t="s">
        <v>50</v>
      </c>
      <c r="F3" s="285" t="s">
        <v>967</v>
      </c>
      <c r="G3" s="285" t="s">
        <v>968</v>
      </c>
      <c r="H3" s="285" t="s">
        <v>21</v>
      </c>
      <c r="I3" s="285" t="s">
        <v>27</v>
      </c>
      <c r="J3" s="286" t="s">
        <v>183</v>
      </c>
    </row>
    <row r="4" spans="2:13" x14ac:dyDescent="0.3">
      <c r="B4" s="293"/>
      <c r="C4" s="293" t="s">
        <v>67</v>
      </c>
      <c r="D4" s="293" t="s">
        <v>67</v>
      </c>
      <c r="E4" s="293" t="s">
        <v>67</v>
      </c>
      <c r="F4" s="293" t="s">
        <v>67</v>
      </c>
      <c r="G4" s="293" t="s">
        <v>67</v>
      </c>
      <c r="H4" s="293" t="s">
        <v>67</v>
      </c>
      <c r="I4" s="293" t="s">
        <v>67</v>
      </c>
      <c r="J4" s="305" t="s">
        <v>32</v>
      </c>
    </row>
    <row r="5" spans="2:13" x14ac:dyDescent="0.3">
      <c r="B5" s="301" t="s">
        <v>23</v>
      </c>
      <c r="C5" s="23"/>
      <c r="D5" s="23"/>
      <c r="E5" s="23"/>
      <c r="F5" s="23"/>
      <c r="G5" s="23"/>
      <c r="H5" s="23"/>
      <c r="I5" s="23"/>
      <c r="J5" s="24"/>
    </row>
    <row r="6" spans="2:13" x14ac:dyDescent="0.3">
      <c r="B6" s="306" t="s">
        <v>969</v>
      </c>
      <c r="C6" s="23">
        <v>218</v>
      </c>
      <c r="D6" s="23">
        <v>72</v>
      </c>
      <c r="E6" s="48">
        <v>87.173468897888995</v>
      </c>
      <c r="F6" s="48">
        <v>147.01388322801</v>
      </c>
      <c r="G6" s="48">
        <v>0</v>
      </c>
      <c r="H6" s="48">
        <v>0.67241509573900005</v>
      </c>
      <c r="I6" s="48">
        <v>234.85976722163801</v>
      </c>
      <c r="J6" s="313">
        <v>0.88689916250004919</v>
      </c>
    </row>
    <row r="7" spans="2:13" x14ac:dyDescent="0.3">
      <c r="B7" s="306" t="s">
        <v>69</v>
      </c>
      <c r="C7" s="25">
        <v>1091</v>
      </c>
      <c r="D7" s="23">
        <v>313</v>
      </c>
      <c r="E7" s="48">
        <v>357.47476812924498</v>
      </c>
      <c r="F7" s="48">
        <v>78.637209821272009</v>
      </c>
      <c r="G7" s="48">
        <v>357.84998018236217</v>
      </c>
      <c r="H7" s="48">
        <v>7.5727670095650002</v>
      </c>
      <c r="I7" s="48">
        <v>801.53472514244413</v>
      </c>
      <c r="J7" s="313">
        <v>1.5630247560352646</v>
      </c>
    </row>
    <row r="8" spans="2:13" x14ac:dyDescent="0.3">
      <c r="B8" s="306" t="s">
        <v>70</v>
      </c>
      <c r="C8" s="23">
        <v>144</v>
      </c>
      <c r="D8" s="23">
        <v>14</v>
      </c>
      <c r="E8" s="48">
        <v>7.295665413104393</v>
      </c>
      <c r="F8" s="48">
        <v>2.6255410640200001</v>
      </c>
      <c r="G8" s="48">
        <v>0</v>
      </c>
      <c r="H8" s="48">
        <v>2.2197003205099999</v>
      </c>
      <c r="I8" s="48">
        <v>12.140906797634393</v>
      </c>
      <c r="J8" s="313">
        <v>0.10749873204918003</v>
      </c>
    </row>
    <row r="9" spans="2:13" x14ac:dyDescent="0.3">
      <c r="B9" s="301" t="s">
        <v>458</v>
      </c>
      <c r="C9" s="26">
        <v>1453</v>
      </c>
      <c r="D9" s="27">
        <v>399</v>
      </c>
      <c r="E9" s="49">
        <v>451.94390244024305</v>
      </c>
      <c r="F9" s="49">
        <v>228.27663411330201</v>
      </c>
      <c r="G9" s="49">
        <v>357.84998018236217</v>
      </c>
      <c r="H9" s="49">
        <v>10.464882425814</v>
      </c>
      <c r="I9" s="49">
        <v>1048.5353991617214</v>
      </c>
      <c r="J9" s="52">
        <v>1.1773888330508011</v>
      </c>
    </row>
    <row r="10" spans="2:13" x14ac:dyDescent="0.3">
      <c r="B10" s="301"/>
      <c r="C10" s="27"/>
      <c r="D10" s="27"/>
      <c r="E10" s="27"/>
      <c r="F10" s="49"/>
      <c r="G10" s="49"/>
      <c r="H10" s="49"/>
      <c r="I10" s="49"/>
      <c r="J10" s="52"/>
    </row>
    <row r="11" spans="2:13" x14ac:dyDescent="0.3">
      <c r="B11" s="301" t="s">
        <v>22</v>
      </c>
      <c r="C11" s="23"/>
      <c r="D11" s="23"/>
      <c r="E11" s="23"/>
      <c r="F11" s="48"/>
      <c r="G11" s="48"/>
      <c r="H11" s="48"/>
      <c r="I11" s="48"/>
      <c r="J11" s="313"/>
    </row>
    <row r="12" spans="2:13" x14ac:dyDescent="0.3">
      <c r="B12" s="306" t="s">
        <v>970</v>
      </c>
      <c r="C12" s="25">
        <v>1051</v>
      </c>
      <c r="D12" s="23">
        <v>840</v>
      </c>
      <c r="E12" s="48">
        <v>470.23261696622956</v>
      </c>
      <c r="F12" s="48">
        <v>34.078485531033998</v>
      </c>
      <c r="G12" s="48">
        <v>52.873211484367005</v>
      </c>
      <c r="H12" s="48">
        <v>4.5625516395389996</v>
      </c>
      <c r="I12" s="48">
        <v>561.7468656211696</v>
      </c>
      <c r="J12" s="313">
        <v>2.8349576867078961</v>
      </c>
    </row>
    <row r="13" spans="2:13" x14ac:dyDescent="0.3">
      <c r="B13" s="306" t="s">
        <v>971</v>
      </c>
      <c r="C13" s="23">
        <v>818</v>
      </c>
      <c r="D13" s="23">
        <v>544</v>
      </c>
      <c r="E13" s="48">
        <v>778.27278310247641</v>
      </c>
      <c r="F13" s="48">
        <v>2.5482466219700002</v>
      </c>
      <c r="G13" s="48">
        <v>18.167378056794998</v>
      </c>
      <c r="H13" s="48">
        <v>9.840858205571001</v>
      </c>
      <c r="I13" s="48">
        <v>808.82926598681229</v>
      </c>
      <c r="J13" s="313">
        <v>3.4953728002887305</v>
      </c>
    </row>
    <row r="14" spans="2:13" x14ac:dyDescent="0.3">
      <c r="B14" s="301" t="s">
        <v>34</v>
      </c>
      <c r="C14" s="26">
        <v>1869</v>
      </c>
      <c r="D14" s="26">
        <v>1384</v>
      </c>
      <c r="E14" s="49">
        <v>1248.505400068706</v>
      </c>
      <c r="F14" s="49">
        <v>36.626732153003999</v>
      </c>
      <c r="G14" s="49">
        <v>71.040589541162007</v>
      </c>
      <c r="H14" s="49">
        <v>14.403409845110001</v>
      </c>
      <c r="I14" s="49">
        <v>1370.576131607982</v>
      </c>
      <c r="J14" s="52">
        <v>3.1907254838970598</v>
      </c>
    </row>
    <row r="15" spans="2:13" x14ac:dyDescent="0.3">
      <c r="B15" s="301"/>
      <c r="C15" s="27"/>
      <c r="D15" s="27"/>
      <c r="E15" s="49"/>
      <c r="F15" s="49"/>
      <c r="G15" s="49"/>
      <c r="H15" s="49"/>
      <c r="I15" s="49"/>
      <c r="J15" s="52"/>
    </row>
    <row r="16" spans="2:13" x14ac:dyDescent="0.3">
      <c r="B16" s="301" t="s">
        <v>20</v>
      </c>
      <c r="C16" s="23"/>
      <c r="D16" s="23"/>
      <c r="E16" s="48"/>
      <c r="F16" s="48"/>
      <c r="G16" s="48"/>
      <c r="H16" s="48"/>
      <c r="I16" s="48"/>
      <c r="J16" s="313"/>
    </row>
    <row r="17" spans="2:10" x14ac:dyDescent="0.3">
      <c r="B17" s="306" t="s">
        <v>972</v>
      </c>
      <c r="C17" s="25">
        <v>1353</v>
      </c>
      <c r="D17" s="23">
        <v>389</v>
      </c>
      <c r="E17" s="48">
        <v>40.223982370533335</v>
      </c>
      <c r="F17" s="48">
        <v>54.673011029427997</v>
      </c>
      <c r="G17" s="48">
        <v>66.04625265400702</v>
      </c>
      <c r="H17" s="48">
        <v>0</v>
      </c>
      <c r="I17" s="48">
        <v>160.94324605396835</v>
      </c>
      <c r="J17" s="313">
        <v>0.39296622241910428</v>
      </c>
    </row>
    <row r="18" spans="2:10" x14ac:dyDescent="0.3">
      <c r="B18" s="306" t="s">
        <v>973</v>
      </c>
      <c r="C18" s="25">
        <v>1889</v>
      </c>
      <c r="D18" s="25">
        <v>1262</v>
      </c>
      <c r="E18" s="48">
        <v>337.31047751943402</v>
      </c>
      <c r="F18" s="48">
        <v>0</v>
      </c>
      <c r="G18" s="48">
        <v>2.329114894086</v>
      </c>
      <c r="H18" s="48">
        <v>0</v>
      </c>
      <c r="I18" s="48">
        <v>339.63959241352001</v>
      </c>
      <c r="J18" s="313">
        <v>0.62242672753407735</v>
      </c>
    </row>
    <row r="19" spans="2:10" x14ac:dyDescent="0.3">
      <c r="B19" s="306" t="s">
        <v>974</v>
      </c>
      <c r="C19" s="25">
        <v>1399</v>
      </c>
      <c r="D19" s="23">
        <v>890</v>
      </c>
      <c r="E19" s="48">
        <v>430.25638324746171</v>
      </c>
      <c r="F19" s="48">
        <v>33.462037219305998</v>
      </c>
      <c r="G19" s="48">
        <v>7.8255095673500001</v>
      </c>
      <c r="H19" s="48">
        <v>0</v>
      </c>
      <c r="I19" s="48">
        <v>471.54393003411775</v>
      </c>
      <c r="J19" s="313">
        <v>2.5011612477277767</v>
      </c>
    </row>
    <row r="20" spans="2:10" x14ac:dyDescent="0.3">
      <c r="B20" s="301" t="s">
        <v>975</v>
      </c>
      <c r="C20" s="26">
        <v>4641</v>
      </c>
      <c r="D20" s="26">
        <v>2541</v>
      </c>
      <c r="E20" s="49">
        <v>807.79084313742896</v>
      </c>
      <c r="F20" s="49">
        <v>88.135048248733995</v>
      </c>
      <c r="G20" s="49">
        <v>76.200877115443021</v>
      </c>
      <c r="H20" s="49">
        <v>0</v>
      </c>
      <c r="I20" s="49">
        <v>972.12676850160597</v>
      </c>
      <c r="J20" s="52">
        <v>0.8499394702574018</v>
      </c>
    </row>
    <row r="21" spans="2:10" x14ac:dyDescent="0.3">
      <c r="B21" s="301"/>
      <c r="C21" s="27"/>
      <c r="D21" s="27"/>
      <c r="E21" s="49"/>
      <c r="F21" s="49"/>
      <c r="G21" s="49"/>
      <c r="H21" s="49"/>
      <c r="I21" s="49"/>
      <c r="J21" s="52"/>
    </row>
    <row r="22" spans="2:10" x14ac:dyDescent="0.3">
      <c r="B22" s="301" t="s">
        <v>25</v>
      </c>
      <c r="C22" s="23"/>
      <c r="D22" s="23"/>
      <c r="E22" s="48"/>
      <c r="F22" s="48"/>
      <c r="G22" s="48"/>
      <c r="H22" s="48"/>
      <c r="I22" s="48"/>
      <c r="J22" s="313"/>
    </row>
    <row r="23" spans="2:10" x14ac:dyDescent="0.3">
      <c r="B23" s="306" t="s">
        <v>976</v>
      </c>
      <c r="C23" s="23">
        <v>427</v>
      </c>
      <c r="D23" s="23">
        <v>181</v>
      </c>
      <c r="E23" s="48">
        <v>125.93130155165102</v>
      </c>
      <c r="F23" s="48">
        <v>58.739567820858994</v>
      </c>
      <c r="G23" s="48">
        <v>4.8598927165290009</v>
      </c>
      <c r="H23" s="48">
        <v>0</v>
      </c>
      <c r="I23" s="48">
        <v>189.53076208903903</v>
      </c>
      <c r="J23" s="313">
        <v>0.46751544669225215</v>
      </c>
    </row>
    <row r="24" spans="2:10" x14ac:dyDescent="0.3">
      <c r="B24" s="306" t="s">
        <v>977</v>
      </c>
      <c r="C24" s="23">
        <v>830</v>
      </c>
      <c r="D24" s="25">
        <v>1362</v>
      </c>
      <c r="E24" s="48">
        <v>212.14737379869842</v>
      </c>
      <c r="F24" s="48">
        <v>8.6887031250589999</v>
      </c>
      <c r="G24" s="48">
        <v>21.447631184221997</v>
      </c>
      <c r="H24" s="48">
        <v>39.191125307684992</v>
      </c>
      <c r="I24" s="48">
        <v>281.47483341566442</v>
      </c>
      <c r="J24" s="313">
        <v>0.69127863209309004</v>
      </c>
    </row>
    <row r="25" spans="2:10" x14ac:dyDescent="0.3">
      <c r="B25" s="301" t="s">
        <v>975</v>
      </c>
      <c r="C25" s="26">
        <v>1257</v>
      </c>
      <c r="D25" s="26">
        <v>1543</v>
      </c>
      <c r="E25" s="49">
        <v>338.07867535034421</v>
      </c>
      <c r="F25" s="49">
        <v>67.428270945918001</v>
      </c>
      <c r="G25" s="49">
        <v>26.307523900750997</v>
      </c>
      <c r="H25" s="49">
        <v>39.191125307684992</v>
      </c>
      <c r="I25" s="49">
        <v>471.00559550469819</v>
      </c>
      <c r="J25" s="52">
        <v>0.57964212201223042</v>
      </c>
    </row>
    <row r="26" spans="2:10" x14ac:dyDescent="0.3">
      <c r="B26" s="301"/>
      <c r="C26" s="27"/>
      <c r="D26" s="27"/>
      <c r="E26" s="49"/>
      <c r="F26" s="49"/>
      <c r="G26" s="49"/>
      <c r="H26" s="49"/>
      <c r="I26" s="49"/>
      <c r="J26" s="52"/>
    </row>
    <row r="27" spans="2:10" x14ac:dyDescent="0.3">
      <c r="B27" s="301" t="s">
        <v>24</v>
      </c>
      <c r="C27" s="23"/>
      <c r="D27" s="23"/>
      <c r="E27" s="48"/>
      <c r="F27" s="48"/>
      <c r="G27" s="48"/>
      <c r="H27" s="48"/>
      <c r="I27" s="48"/>
      <c r="J27" s="313"/>
    </row>
    <row r="28" spans="2:10" x14ac:dyDescent="0.3">
      <c r="B28" s="306" t="s">
        <v>978</v>
      </c>
      <c r="C28" s="23">
        <v>677</v>
      </c>
      <c r="D28" s="23">
        <v>171</v>
      </c>
      <c r="E28" s="48">
        <v>21.845208081580001</v>
      </c>
      <c r="F28" s="48">
        <v>0</v>
      </c>
      <c r="G28" s="48">
        <v>0</v>
      </c>
      <c r="H28" s="48">
        <v>0</v>
      </c>
      <c r="I28" s="48">
        <v>21.845208081580001</v>
      </c>
      <c r="J28" s="313">
        <v>4.0166231050765812E-2</v>
      </c>
    </row>
    <row r="29" spans="2:10" x14ac:dyDescent="0.3">
      <c r="B29" s="306" t="s">
        <v>979</v>
      </c>
      <c r="C29" s="23">
        <v>55</v>
      </c>
      <c r="D29" s="23">
        <v>12</v>
      </c>
      <c r="E29" s="48">
        <v>25.895229029059998</v>
      </c>
      <c r="F29" s="48">
        <v>0</v>
      </c>
      <c r="G29" s="48">
        <v>0</v>
      </c>
      <c r="H29" s="48">
        <v>38.080677271150002</v>
      </c>
      <c r="I29" s="48">
        <v>63.975906300209999</v>
      </c>
      <c r="J29" s="313">
        <v>0.32912802911930239</v>
      </c>
    </row>
    <row r="30" spans="2:10" x14ac:dyDescent="0.3">
      <c r="B30" s="301" t="s">
        <v>980</v>
      </c>
      <c r="C30" s="27">
        <v>732</v>
      </c>
      <c r="D30" s="27">
        <v>183</v>
      </c>
      <c r="E30" s="49">
        <v>47.740437110640002</v>
      </c>
      <c r="F30" s="49">
        <v>0</v>
      </c>
      <c r="G30" s="49">
        <v>0</v>
      </c>
      <c r="H30" s="49">
        <v>38.080677271150002</v>
      </c>
      <c r="I30" s="49">
        <v>85.821114381790011</v>
      </c>
      <c r="J30" s="52">
        <v>0.11624939299937692</v>
      </c>
    </row>
    <row r="31" spans="2:10" x14ac:dyDescent="0.3">
      <c r="B31" s="301"/>
      <c r="C31" s="27"/>
      <c r="D31" s="27"/>
      <c r="E31" s="27"/>
      <c r="F31" s="49"/>
      <c r="G31" s="49"/>
      <c r="H31" s="49"/>
      <c r="I31" s="27"/>
      <c r="J31" s="52"/>
    </row>
    <row r="32" spans="2:10" ht="15" thickBot="1" x14ac:dyDescent="0.35">
      <c r="B32" s="28" t="s">
        <v>466</v>
      </c>
      <c r="C32" s="29">
        <v>9952</v>
      </c>
      <c r="D32" s="29">
        <v>6050</v>
      </c>
      <c r="E32" s="29">
        <v>2894.0592581073624</v>
      </c>
      <c r="F32" s="50">
        <v>420.46668546095799</v>
      </c>
      <c r="G32" s="50">
        <v>531.39897073971815</v>
      </c>
      <c r="H32" s="50">
        <v>102.140094849759</v>
      </c>
      <c r="I32" s="29">
        <v>3948.0650091577972</v>
      </c>
      <c r="J32" s="315">
        <v>0.98340224902428508</v>
      </c>
    </row>
    <row r="33" spans="2:9" x14ac:dyDescent="0.3">
      <c r="B33" s="481" t="s">
        <v>1333</v>
      </c>
    </row>
    <row r="34" spans="2:9" x14ac:dyDescent="0.3">
      <c r="I34" s="1"/>
    </row>
  </sheetData>
  <mergeCells count="2">
    <mergeCell ref="B2:B3"/>
    <mergeCell ref="E2:J2"/>
  </mergeCells>
  <pageMargins left="0.511811024" right="0.511811024" top="0.78740157499999996" bottom="0.78740157499999996" header="0.31496062000000002" footer="0.3149606200000000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B1:M35"/>
  <sheetViews>
    <sheetView showGridLines="0" workbookViewId="0"/>
  </sheetViews>
  <sheetFormatPr defaultRowHeight="14.4" x14ac:dyDescent="0.3"/>
  <cols>
    <col min="2" max="2" width="27.109375" customWidth="1"/>
    <col min="3" max="8" width="12.5546875" customWidth="1"/>
  </cols>
  <sheetData>
    <row r="1" spans="2:13" ht="15" thickBot="1" x14ac:dyDescent="0.35">
      <c r="B1" s="522" t="s">
        <v>981</v>
      </c>
      <c r="C1" s="522"/>
      <c r="D1" s="522"/>
      <c r="E1" s="522"/>
      <c r="F1" s="522"/>
      <c r="G1" s="522"/>
      <c r="H1" s="522"/>
      <c r="I1" s="465"/>
      <c r="J1" s="465"/>
      <c r="K1" s="465"/>
      <c r="L1" s="465"/>
      <c r="M1" s="465"/>
    </row>
    <row r="2" spans="2:13" ht="27" thickBot="1" x14ac:dyDescent="0.35">
      <c r="B2" s="569" t="s">
        <v>28</v>
      </c>
      <c r="C2" s="282" t="s">
        <v>109</v>
      </c>
      <c r="D2" s="531" t="s">
        <v>982</v>
      </c>
      <c r="E2" s="533"/>
      <c r="F2" s="533"/>
      <c r="G2" s="533"/>
      <c r="H2" s="533"/>
    </row>
    <row r="3" spans="2:13" ht="15.75" customHeight="1" thickBot="1" x14ac:dyDescent="0.35">
      <c r="B3" s="570"/>
      <c r="C3" s="529" t="s">
        <v>27</v>
      </c>
      <c r="D3" s="529" t="s">
        <v>51</v>
      </c>
      <c r="E3" s="531" t="s">
        <v>983</v>
      </c>
      <c r="F3" s="533"/>
      <c r="G3" s="532"/>
      <c r="H3" s="534" t="s">
        <v>984</v>
      </c>
    </row>
    <row r="4" spans="2:13" ht="15" customHeight="1" x14ac:dyDescent="0.3">
      <c r="B4" s="570"/>
      <c r="C4" s="538"/>
      <c r="D4" s="538"/>
      <c r="E4" s="529" t="s">
        <v>985</v>
      </c>
      <c r="F4" s="529" t="s">
        <v>968</v>
      </c>
      <c r="G4" s="529" t="s">
        <v>26</v>
      </c>
      <c r="H4" s="539"/>
    </row>
    <row r="5" spans="2:13" ht="31.5" customHeight="1" thickBot="1" x14ac:dyDescent="0.35">
      <c r="B5" s="571"/>
      <c r="C5" s="530"/>
      <c r="D5" s="530"/>
      <c r="E5" s="530"/>
      <c r="F5" s="530"/>
      <c r="G5" s="530"/>
      <c r="H5" s="535"/>
    </row>
    <row r="6" spans="2:13" x14ac:dyDescent="0.3">
      <c r="B6" s="306"/>
      <c r="C6" s="293" t="s">
        <v>67</v>
      </c>
      <c r="D6" s="293" t="s">
        <v>67</v>
      </c>
      <c r="E6" s="293" t="s">
        <v>67</v>
      </c>
      <c r="F6" s="293" t="s">
        <v>67</v>
      </c>
      <c r="G6" s="293" t="s">
        <v>67</v>
      </c>
      <c r="H6" s="305" t="s">
        <v>67</v>
      </c>
    </row>
    <row r="7" spans="2:13" x14ac:dyDescent="0.3">
      <c r="B7" s="301" t="s">
        <v>23</v>
      </c>
      <c r="C7" s="23"/>
      <c r="D7" s="23"/>
      <c r="E7" s="23"/>
      <c r="F7" s="23"/>
      <c r="G7" s="23"/>
      <c r="H7" s="24"/>
    </row>
    <row r="8" spans="2:13" x14ac:dyDescent="0.3">
      <c r="B8" s="306" t="s">
        <v>986</v>
      </c>
      <c r="C8" s="23">
        <v>72</v>
      </c>
      <c r="D8" s="48">
        <v>0</v>
      </c>
      <c r="E8" s="48">
        <v>34</v>
      </c>
      <c r="F8" s="48">
        <v>0</v>
      </c>
      <c r="G8" s="48">
        <v>0</v>
      </c>
      <c r="H8" s="87">
        <v>38</v>
      </c>
    </row>
    <row r="9" spans="2:13" x14ac:dyDescent="0.3">
      <c r="B9" s="306" t="s">
        <v>860</v>
      </c>
      <c r="C9" s="23">
        <v>313</v>
      </c>
      <c r="D9" s="48">
        <v>6</v>
      </c>
      <c r="E9" s="48">
        <v>77</v>
      </c>
      <c r="F9" s="48">
        <v>33</v>
      </c>
      <c r="G9" s="48">
        <v>1</v>
      </c>
      <c r="H9" s="87">
        <v>196</v>
      </c>
    </row>
    <row r="10" spans="2:13" x14ac:dyDescent="0.3">
      <c r="B10" s="306" t="s">
        <v>861</v>
      </c>
      <c r="C10" s="23">
        <v>14</v>
      </c>
      <c r="D10" s="48">
        <v>0</v>
      </c>
      <c r="E10" s="48">
        <v>0</v>
      </c>
      <c r="F10" s="48">
        <v>0</v>
      </c>
      <c r="G10" s="48">
        <v>0</v>
      </c>
      <c r="H10" s="87">
        <v>14</v>
      </c>
    </row>
    <row r="11" spans="2:13" x14ac:dyDescent="0.3">
      <c r="B11" s="301" t="s">
        <v>862</v>
      </c>
      <c r="C11" s="27">
        <v>399</v>
      </c>
      <c r="D11" s="49">
        <v>6</v>
      </c>
      <c r="E11" s="49">
        <v>111</v>
      </c>
      <c r="F11" s="49">
        <v>33</v>
      </c>
      <c r="G11" s="49">
        <v>1</v>
      </c>
      <c r="H11" s="88">
        <v>248</v>
      </c>
    </row>
    <row r="12" spans="2:13" x14ac:dyDescent="0.3">
      <c r="B12" s="301"/>
      <c r="C12" s="27"/>
      <c r="D12" s="49"/>
      <c r="E12" s="49"/>
      <c r="F12" s="49"/>
      <c r="G12" s="49"/>
      <c r="H12" s="88"/>
    </row>
    <row r="13" spans="2:13" x14ac:dyDescent="0.3">
      <c r="B13" s="301" t="s">
        <v>22</v>
      </c>
      <c r="C13" s="23"/>
      <c r="D13" s="48"/>
      <c r="E13" s="48"/>
      <c r="F13" s="48"/>
      <c r="G13" s="48"/>
      <c r="H13" s="87"/>
    </row>
    <row r="14" spans="2:13" x14ac:dyDescent="0.3">
      <c r="B14" s="306" t="s">
        <v>987</v>
      </c>
      <c r="C14" s="23">
        <v>840</v>
      </c>
      <c r="D14" s="48">
        <v>24</v>
      </c>
      <c r="E14" s="48">
        <v>41</v>
      </c>
      <c r="F14" s="48">
        <v>17</v>
      </c>
      <c r="G14" s="48">
        <v>2</v>
      </c>
      <c r="H14" s="87">
        <v>756</v>
      </c>
    </row>
    <row r="15" spans="2:13" x14ac:dyDescent="0.3">
      <c r="B15" s="306" t="s">
        <v>988</v>
      </c>
      <c r="C15" s="23">
        <v>544</v>
      </c>
      <c r="D15" s="48">
        <v>54</v>
      </c>
      <c r="E15" s="48">
        <v>4</v>
      </c>
      <c r="F15" s="48">
        <v>0</v>
      </c>
      <c r="G15" s="48">
        <v>0</v>
      </c>
      <c r="H15" s="87">
        <v>486</v>
      </c>
    </row>
    <row r="16" spans="2:13" x14ac:dyDescent="0.3">
      <c r="B16" s="301" t="s">
        <v>989</v>
      </c>
      <c r="C16" s="26">
        <v>1384</v>
      </c>
      <c r="D16" s="49">
        <v>78</v>
      </c>
      <c r="E16" s="49">
        <v>45</v>
      </c>
      <c r="F16" s="49">
        <v>17</v>
      </c>
      <c r="G16" s="49">
        <v>2</v>
      </c>
      <c r="H16" s="88">
        <v>1242</v>
      </c>
    </row>
    <row r="17" spans="2:8" x14ac:dyDescent="0.3">
      <c r="B17" s="301"/>
      <c r="C17" s="27"/>
      <c r="D17" s="49"/>
      <c r="E17" s="49"/>
      <c r="F17" s="49"/>
      <c r="G17" s="49"/>
      <c r="H17" s="88"/>
    </row>
    <row r="18" spans="2:8" x14ac:dyDescent="0.3">
      <c r="B18" s="301" t="s">
        <v>20</v>
      </c>
      <c r="C18" s="23"/>
      <c r="D18" s="48"/>
      <c r="E18" s="48"/>
      <c r="F18" s="48"/>
      <c r="G18" s="48"/>
      <c r="H18" s="87"/>
    </row>
    <row r="19" spans="2:8" x14ac:dyDescent="0.3">
      <c r="B19" s="306" t="s">
        <v>990</v>
      </c>
      <c r="C19" s="23">
        <v>389</v>
      </c>
      <c r="D19" s="48">
        <v>15</v>
      </c>
      <c r="E19" s="48">
        <v>19</v>
      </c>
      <c r="F19" s="48">
        <v>70</v>
      </c>
      <c r="G19" s="48">
        <v>0</v>
      </c>
      <c r="H19" s="87">
        <v>285</v>
      </c>
    </row>
    <row r="20" spans="2:8" x14ac:dyDescent="0.3">
      <c r="B20" s="306" t="s">
        <v>991</v>
      </c>
      <c r="C20" s="25">
        <v>1262</v>
      </c>
      <c r="D20" s="48">
        <v>8</v>
      </c>
      <c r="E20" s="48">
        <v>339</v>
      </c>
      <c r="F20" s="48">
        <v>4</v>
      </c>
      <c r="G20" s="48">
        <v>39</v>
      </c>
      <c r="H20" s="87">
        <v>872</v>
      </c>
    </row>
    <row r="21" spans="2:8" x14ac:dyDescent="0.3">
      <c r="B21" s="306" t="s">
        <v>992</v>
      </c>
      <c r="C21" s="23">
        <v>890</v>
      </c>
      <c r="D21" s="48">
        <v>11</v>
      </c>
      <c r="E21" s="48">
        <v>10</v>
      </c>
      <c r="F21" s="48">
        <v>5</v>
      </c>
      <c r="G21" s="48">
        <v>0</v>
      </c>
      <c r="H21" s="87">
        <v>864</v>
      </c>
    </row>
    <row r="22" spans="2:8" x14ac:dyDescent="0.3">
      <c r="B22" s="301" t="s">
        <v>989</v>
      </c>
      <c r="C22" s="26">
        <v>2541</v>
      </c>
      <c r="D22" s="49">
        <v>34</v>
      </c>
      <c r="E22" s="49">
        <v>368</v>
      </c>
      <c r="F22" s="49">
        <v>79</v>
      </c>
      <c r="G22" s="49">
        <v>39</v>
      </c>
      <c r="H22" s="88">
        <v>2021</v>
      </c>
    </row>
    <row r="23" spans="2:8" x14ac:dyDescent="0.3">
      <c r="B23" s="301"/>
      <c r="C23" s="27"/>
      <c r="D23" s="49"/>
      <c r="E23" s="49"/>
      <c r="F23" s="49"/>
      <c r="G23" s="49"/>
      <c r="H23" s="88"/>
    </row>
    <row r="24" spans="2:8" x14ac:dyDescent="0.3">
      <c r="B24" s="301" t="s">
        <v>25</v>
      </c>
      <c r="C24" s="23"/>
      <c r="D24" s="48"/>
      <c r="E24" s="48"/>
      <c r="F24" s="48"/>
      <c r="G24" s="48"/>
      <c r="H24" s="87"/>
    </row>
    <row r="25" spans="2:8" x14ac:dyDescent="0.3">
      <c r="B25" s="306" t="s">
        <v>868</v>
      </c>
      <c r="C25" s="23">
        <v>181</v>
      </c>
      <c r="D25" s="48">
        <v>3</v>
      </c>
      <c r="E25" s="48">
        <v>40</v>
      </c>
      <c r="F25" s="48">
        <v>0</v>
      </c>
      <c r="G25" s="48">
        <v>10</v>
      </c>
      <c r="H25" s="87">
        <v>128</v>
      </c>
    </row>
    <row r="26" spans="2:8" x14ac:dyDescent="0.3">
      <c r="B26" s="306" t="s">
        <v>993</v>
      </c>
      <c r="C26" s="25">
        <v>1362</v>
      </c>
      <c r="D26" s="48">
        <v>20</v>
      </c>
      <c r="E26" s="48">
        <v>215</v>
      </c>
      <c r="F26" s="48">
        <v>6</v>
      </c>
      <c r="G26" s="48">
        <v>21</v>
      </c>
      <c r="H26" s="87">
        <v>1100</v>
      </c>
    </row>
    <row r="27" spans="2:8" x14ac:dyDescent="0.3">
      <c r="B27" s="301" t="s">
        <v>989</v>
      </c>
      <c r="C27" s="26">
        <v>1543</v>
      </c>
      <c r="D27" s="49">
        <v>23</v>
      </c>
      <c r="E27" s="49">
        <v>255</v>
      </c>
      <c r="F27" s="49">
        <v>6</v>
      </c>
      <c r="G27" s="49">
        <v>31</v>
      </c>
      <c r="H27" s="88">
        <v>1228</v>
      </c>
    </row>
    <row r="28" spans="2:8" x14ac:dyDescent="0.3">
      <c r="B28" s="301"/>
      <c r="C28" s="27"/>
      <c r="D28" s="49"/>
      <c r="E28" s="49"/>
      <c r="F28" s="49"/>
      <c r="G28" s="49"/>
      <c r="H28" s="88"/>
    </row>
    <row r="29" spans="2:8" x14ac:dyDescent="0.3">
      <c r="B29" s="301" t="s">
        <v>24</v>
      </c>
      <c r="C29" s="23"/>
      <c r="D29" s="48"/>
      <c r="E29" s="48"/>
      <c r="F29" s="48"/>
      <c r="G29" s="48"/>
      <c r="H29" s="87"/>
    </row>
    <row r="30" spans="2:8" x14ac:dyDescent="0.3">
      <c r="B30" s="306" t="s">
        <v>994</v>
      </c>
      <c r="C30" s="23">
        <v>171</v>
      </c>
      <c r="D30" s="48">
        <v>2</v>
      </c>
      <c r="E30" s="48">
        <v>4</v>
      </c>
      <c r="F30" s="48">
        <v>0</v>
      </c>
      <c r="G30" s="48">
        <v>0</v>
      </c>
      <c r="H30" s="87">
        <v>165</v>
      </c>
    </row>
    <row r="31" spans="2:8" x14ac:dyDescent="0.3">
      <c r="B31" s="306" t="s">
        <v>995</v>
      </c>
      <c r="C31" s="23">
        <v>12</v>
      </c>
      <c r="D31" s="48">
        <v>0</v>
      </c>
      <c r="E31" s="48">
        <v>0</v>
      </c>
      <c r="F31" s="48">
        <v>0</v>
      </c>
      <c r="G31" s="48">
        <v>0</v>
      </c>
      <c r="H31" s="87">
        <v>12</v>
      </c>
    </row>
    <row r="32" spans="2:8" x14ac:dyDescent="0.3">
      <c r="B32" s="301" t="s">
        <v>996</v>
      </c>
      <c r="C32" s="27">
        <v>183</v>
      </c>
      <c r="D32" s="49">
        <v>2</v>
      </c>
      <c r="E32" s="49">
        <v>4</v>
      </c>
      <c r="F32" s="49">
        <v>0</v>
      </c>
      <c r="G32" s="49">
        <v>0</v>
      </c>
      <c r="H32" s="88">
        <v>177</v>
      </c>
    </row>
    <row r="33" spans="2:8" x14ac:dyDescent="0.3">
      <c r="B33" s="301"/>
      <c r="C33" s="27"/>
      <c r="D33" s="49"/>
      <c r="E33" s="49"/>
      <c r="F33" s="49"/>
      <c r="G33" s="49"/>
      <c r="H33" s="88"/>
    </row>
    <row r="34" spans="2:8" ht="15" thickBot="1" x14ac:dyDescent="0.35">
      <c r="B34" s="28" t="s">
        <v>872</v>
      </c>
      <c r="C34" s="29">
        <v>6050</v>
      </c>
      <c r="D34" s="50">
        <v>143</v>
      </c>
      <c r="E34" s="50">
        <v>783</v>
      </c>
      <c r="F34" s="50">
        <v>135</v>
      </c>
      <c r="G34" s="50">
        <v>73</v>
      </c>
      <c r="H34" s="309">
        <v>4916</v>
      </c>
    </row>
    <row r="35" spans="2:8" x14ac:dyDescent="0.3">
      <c r="B35" s="481" t="s">
        <v>1333</v>
      </c>
    </row>
  </sheetData>
  <mergeCells count="9">
    <mergeCell ref="B2:B5"/>
    <mergeCell ref="D2:H2"/>
    <mergeCell ref="C3:C5"/>
    <mergeCell ref="D3:D5"/>
    <mergeCell ref="E3:G3"/>
    <mergeCell ref="H3:H5"/>
    <mergeCell ref="E4:E5"/>
    <mergeCell ref="F4:F5"/>
    <mergeCell ref="G4:G5"/>
  </mergeCells>
  <pageMargins left="0.511811024" right="0.511811024" top="0.78740157499999996" bottom="0.78740157499999996" header="0.31496062000000002" footer="0.31496062000000002"/>
  <pageSetup paperSize="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B1:M12"/>
  <sheetViews>
    <sheetView showGridLines="0" workbookViewId="0"/>
  </sheetViews>
  <sheetFormatPr defaultRowHeight="14.4" x14ac:dyDescent="0.3"/>
  <cols>
    <col min="2" max="2" width="25.109375" customWidth="1"/>
  </cols>
  <sheetData>
    <row r="1" spans="2:13" ht="15" thickBot="1" x14ac:dyDescent="0.35">
      <c r="B1" s="516" t="s">
        <v>1061</v>
      </c>
      <c r="C1" s="516"/>
      <c r="D1" s="516"/>
      <c r="E1" s="516"/>
      <c r="F1" s="516"/>
      <c r="G1" s="516"/>
      <c r="H1" s="516"/>
      <c r="I1" s="465"/>
      <c r="J1" s="465"/>
      <c r="K1" s="465"/>
      <c r="L1" s="465"/>
      <c r="M1" s="465"/>
    </row>
    <row r="2" spans="2:13" ht="16.2" thickBot="1" x14ac:dyDescent="0.35">
      <c r="B2" s="339" t="s">
        <v>1062</v>
      </c>
      <c r="C2" s="391" t="s">
        <v>1063</v>
      </c>
      <c r="D2" s="391" t="s">
        <v>1064</v>
      </c>
      <c r="E2" s="391" t="s">
        <v>1065</v>
      </c>
      <c r="F2" s="391" t="s">
        <v>1066</v>
      </c>
      <c r="G2" s="391" t="s">
        <v>1067</v>
      </c>
      <c r="H2" s="392" t="s">
        <v>1076</v>
      </c>
    </row>
    <row r="3" spans="2:13" x14ac:dyDescent="0.3">
      <c r="B3" s="569"/>
      <c r="C3" s="393" t="s">
        <v>1068</v>
      </c>
      <c r="D3" s="393" t="s">
        <v>1068</v>
      </c>
      <c r="E3" s="393" t="s">
        <v>1068</v>
      </c>
      <c r="F3" s="393" t="s">
        <v>1068</v>
      </c>
      <c r="G3" s="393" t="s">
        <v>1068</v>
      </c>
      <c r="H3" s="406" t="s">
        <v>1068</v>
      </c>
    </row>
    <row r="4" spans="2:13" x14ac:dyDescent="0.3">
      <c r="B4" s="570"/>
      <c r="C4" s="393" t="s">
        <v>673</v>
      </c>
      <c r="D4" s="393" t="s">
        <v>673</v>
      </c>
      <c r="E4" s="393" t="s">
        <v>673</v>
      </c>
      <c r="F4" s="393" t="s">
        <v>673</v>
      </c>
      <c r="G4" s="393" t="s">
        <v>673</v>
      </c>
      <c r="H4" s="406" t="s">
        <v>673</v>
      </c>
    </row>
    <row r="5" spans="2:13" x14ac:dyDescent="0.3">
      <c r="B5" s="407" t="s">
        <v>1069</v>
      </c>
      <c r="C5" s="25">
        <v>1235</v>
      </c>
      <c r="D5" s="23">
        <v>833</v>
      </c>
      <c r="E5" s="25">
        <v>1319</v>
      </c>
      <c r="F5" s="64">
        <v>797</v>
      </c>
      <c r="G5" s="23">
        <v>819</v>
      </c>
      <c r="H5" s="417">
        <v>1047</v>
      </c>
    </row>
    <row r="6" spans="2:13" x14ac:dyDescent="0.3">
      <c r="B6" s="407" t="s">
        <v>1070</v>
      </c>
      <c r="C6" s="25">
        <v>1008</v>
      </c>
      <c r="D6" s="23">
        <v>810</v>
      </c>
      <c r="E6" s="25">
        <v>1121</v>
      </c>
      <c r="F6" s="64">
        <v>827</v>
      </c>
      <c r="G6" s="64">
        <v>804</v>
      </c>
      <c r="H6" s="123">
        <v>971</v>
      </c>
    </row>
    <row r="7" spans="2:13" x14ac:dyDescent="0.3">
      <c r="B7" s="407" t="s">
        <v>1071</v>
      </c>
      <c r="C7" s="25">
        <v>1184</v>
      </c>
      <c r="D7" s="23">
        <v>828</v>
      </c>
      <c r="E7" s="25">
        <v>1273</v>
      </c>
      <c r="F7" s="23">
        <v>804</v>
      </c>
      <c r="G7" s="23">
        <v>815</v>
      </c>
      <c r="H7" s="85">
        <v>1029</v>
      </c>
    </row>
    <row r="8" spans="2:13" x14ac:dyDescent="0.3">
      <c r="B8" s="407" t="s">
        <v>1072</v>
      </c>
      <c r="C8" s="23">
        <v>945</v>
      </c>
      <c r="D8" s="23">
        <v>633</v>
      </c>
      <c r="E8" s="23">
        <v>943</v>
      </c>
      <c r="F8" s="64">
        <v>671</v>
      </c>
      <c r="G8" s="23">
        <v>653</v>
      </c>
      <c r="H8" s="24">
        <v>791</v>
      </c>
    </row>
    <row r="9" spans="2:13" x14ac:dyDescent="0.3">
      <c r="B9" s="407" t="s">
        <v>1073</v>
      </c>
      <c r="C9" s="25">
        <v>1016</v>
      </c>
      <c r="D9" s="23">
        <v>826</v>
      </c>
      <c r="E9" s="23">
        <v>998</v>
      </c>
      <c r="F9" s="64">
        <v>739</v>
      </c>
      <c r="G9" s="64">
        <v>838</v>
      </c>
      <c r="H9" s="123">
        <v>955</v>
      </c>
    </row>
    <row r="10" spans="2:13" x14ac:dyDescent="0.3">
      <c r="B10" s="407" t="s">
        <v>1074</v>
      </c>
      <c r="C10" s="25">
        <v>1063</v>
      </c>
      <c r="D10" s="23">
        <v>765</v>
      </c>
      <c r="E10" s="25">
        <v>1082</v>
      </c>
      <c r="F10" s="64">
        <v>803</v>
      </c>
      <c r="G10" s="64">
        <v>734</v>
      </c>
      <c r="H10" s="417">
        <v>1006</v>
      </c>
    </row>
    <row r="11" spans="2:13" ht="15" thickBot="1" x14ac:dyDescent="0.35">
      <c r="B11" s="28" t="s">
        <v>1075</v>
      </c>
      <c r="C11" s="29">
        <v>1033</v>
      </c>
      <c r="D11" s="30">
        <v>756</v>
      </c>
      <c r="E11" s="29">
        <v>1045</v>
      </c>
      <c r="F11" s="68">
        <v>737</v>
      </c>
      <c r="G11" s="68">
        <v>760</v>
      </c>
      <c r="H11" s="418">
        <v>920</v>
      </c>
    </row>
    <row r="12" spans="2:13" ht="15.6" x14ac:dyDescent="0.3">
      <c r="B12" s="480" t="s">
        <v>1337</v>
      </c>
    </row>
  </sheetData>
  <mergeCells count="1">
    <mergeCell ref="B3:B4"/>
  </mergeCells>
  <pageMargins left="0.511811024" right="0.511811024" top="0.78740157499999996" bottom="0.78740157499999996" header="0.31496062000000002" footer="0.3149606200000000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1:M13"/>
  <sheetViews>
    <sheetView showGridLines="0" workbookViewId="0"/>
  </sheetViews>
  <sheetFormatPr defaultRowHeight="14.4" x14ac:dyDescent="0.3"/>
  <cols>
    <col min="2" max="2" width="26.5546875" customWidth="1"/>
  </cols>
  <sheetData>
    <row r="1" spans="2:13" ht="15" thickBot="1" x14ac:dyDescent="0.35">
      <c r="B1" s="516" t="s">
        <v>1077</v>
      </c>
      <c r="C1" s="516"/>
      <c r="D1" s="516"/>
      <c r="E1" s="516"/>
      <c r="F1" s="516"/>
      <c r="G1" s="516"/>
      <c r="H1" s="516"/>
      <c r="I1" s="516"/>
      <c r="J1" s="516"/>
      <c r="K1" s="516"/>
      <c r="L1" s="516"/>
      <c r="M1" s="465"/>
    </row>
    <row r="2" spans="2:13" x14ac:dyDescent="0.3">
      <c r="B2" s="527" t="s">
        <v>1062</v>
      </c>
      <c r="C2" s="534" t="s">
        <v>1064</v>
      </c>
      <c r="D2" s="527"/>
      <c r="E2" s="534" t="s">
        <v>1065</v>
      </c>
      <c r="F2" s="527"/>
      <c r="G2" s="534" t="s">
        <v>1066</v>
      </c>
      <c r="H2" s="527"/>
      <c r="I2" s="534" t="s">
        <v>1067</v>
      </c>
      <c r="J2" s="527"/>
      <c r="K2" s="534" t="s">
        <v>1076</v>
      </c>
      <c r="L2" s="536"/>
    </row>
    <row r="3" spans="2:13" ht="29.25" customHeight="1" thickBot="1" x14ac:dyDescent="0.35">
      <c r="B3" s="528"/>
      <c r="C3" s="535" t="s">
        <v>1078</v>
      </c>
      <c r="D3" s="528"/>
      <c r="E3" s="535" t="s">
        <v>1079</v>
      </c>
      <c r="F3" s="528"/>
      <c r="G3" s="535" t="s">
        <v>1080</v>
      </c>
      <c r="H3" s="528"/>
      <c r="I3" s="535" t="s">
        <v>1081</v>
      </c>
      <c r="J3" s="528"/>
      <c r="K3" s="535" t="s">
        <v>1082</v>
      </c>
      <c r="L3" s="537"/>
    </row>
    <row r="4" spans="2:13" x14ac:dyDescent="0.3">
      <c r="B4" s="527"/>
      <c r="C4" s="406" t="s">
        <v>1068</v>
      </c>
      <c r="D4" s="527" t="s">
        <v>1083</v>
      </c>
      <c r="E4" s="406" t="s">
        <v>1068</v>
      </c>
      <c r="F4" s="596" t="s">
        <v>1083</v>
      </c>
      <c r="G4" s="406" t="s">
        <v>1068</v>
      </c>
      <c r="H4" s="527" t="s">
        <v>1083</v>
      </c>
      <c r="I4" s="406" t="s">
        <v>1068</v>
      </c>
      <c r="J4" s="527" t="s">
        <v>1083</v>
      </c>
      <c r="K4" s="406" t="s">
        <v>1068</v>
      </c>
      <c r="L4" s="536" t="s">
        <v>1083</v>
      </c>
    </row>
    <row r="5" spans="2:13" x14ac:dyDescent="0.3">
      <c r="B5" s="540"/>
      <c r="C5" s="406" t="s">
        <v>673</v>
      </c>
      <c r="D5" s="540"/>
      <c r="E5" s="406" t="s">
        <v>673</v>
      </c>
      <c r="F5" s="597"/>
      <c r="G5" s="406" t="s">
        <v>673</v>
      </c>
      <c r="H5" s="540"/>
      <c r="I5" s="406" t="s">
        <v>673</v>
      </c>
      <c r="J5" s="540"/>
      <c r="K5" s="406" t="s">
        <v>673</v>
      </c>
      <c r="L5" s="595"/>
    </row>
    <row r="6" spans="2:13" x14ac:dyDescent="0.3">
      <c r="B6" s="407" t="s">
        <v>1069</v>
      </c>
      <c r="C6" s="24">
        <v>-402</v>
      </c>
      <c r="D6" s="419">
        <v>-0.32500000000000001</v>
      </c>
      <c r="E6" s="24">
        <v>486</v>
      </c>
      <c r="F6" s="419">
        <v>0.58399999999999996</v>
      </c>
      <c r="G6" s="123">
        <v>-522</v>
      </c>
      <c r="H6" s="420">
        <v>-0.39600000000000002</v>
      </c>
      <c r="I6" s="123">
        <v>22</v>
      </c>
      <c r="J6" s="420">
        <v>2.8000000000000001E-2</v>
      </c>
      <c r="K6" s="123">
        <v>228</v>
      </c>
      <c r="L6" s="421">
        <v>0.27800000000000002</v>
      </c>
    </row>
    <row r="7" spans="2:13" x14ac:dyDescent="0.3">
      <c r="B7" s="407" t="s">
        <v>1070</v>
      </c>
      <c r="C7" s="24">
        <v>-198</v>
      </c>
      <c r="D7" s="419">
        <v>-0.19600000000000001</v>
      </c>
      <c r="E7" s="24">
        <v>311</v>
      </c>
      <c r="F7" s="419">
        <v>0.38400000000000001</v>
      </c>
      <c r="G7" s="123">
        <v>-294</v>
      </c>
      <c r="H7" s="420">
        <v>-0.26200000000000001</v>
      </c>
      <c r="I7" s="123">
        <v>-23</v>
      </c>
      <c r="J7" s="420">
        <v>-2.8000000000000001E-2</v>
      </c>
      <c r="K7" s="123">
        <v>167</v>
      </c>
      <c r="L7" s="421">
        <v>0.20799999999999999</v>
      </c>
    </row>
    <row r="8" spans="2:13" x14ac:dyDescent="0.3">
      <c r="B8" s="407" t="s">
        <v>1084</v>
      </c>
      <c r="C8" s="24">
        <v>-357</v>
      </c>
      <c r="D8" s="419">
        <v>-0.30099999999999999</v>
      </c>
      <c r="E8" s="24">
        <v>445</v>
      </c>
      <c r="F8" s="419">
        <v>0.53800000000000003</v>
      </c>
      <c r="G8" s="24">
        <v>-469</v>
      </c>
      <c r="H8" s="419">
        <v>-0.36899999999999999</v>
      </c>
      <c r="I8" s="123">
        <v>11</v>
      </c>
      <c r="J8" s="420">
        <v>1.4E-2</v>
      </c>
      <c r="K8" s="123">
        <v>213</v>
      </c>
      <c r="L8" s="421">
        <v>0.26200000000000001</v>
      </c>
    </row>
    <row r="9" spans="2:13" x14ac:dyDescent="0.3">
      <c r="B9" s="407" t="s">
        <v>1072</v>
      </c>
      <c r="C9" s="24">
        <v>-312</v>
      </c>
      <c r="D9" s="419">
        <v>-0.33</v>
      </c>
      <c r="E9" s="24">
        <v>310</v>
      </c>
      <c r="F9" s="419">
        <v>0.48899999999999999</v>
      </c>
      <c r="G9" s="123">
        <v>-272</v>
      </c>
      <c r="H9" s="420">
        <v>-0.28799999999999998</v>
      </c>
      <c r="I9" s="123">
        <v>-18</v>
      </c>
      <c r="J9" s="420">
        <v>-2.7E-2</v>
      </c>
      <c r="K9" s="123">
        <v>138</v>
      </c>
      <c r="L9" s="421">
        <v>0.21199999999999999</v>
      </c>
    </row>
    <row r="10" spans="2:13" x14ac:dyDescent="0.3">
      <c r="B10" s="407" t="s">
        <v>1085</v>
      </c>
      <c r="C10" s="24">
        <v>-190</v>
      </c>
      <c r="D10" s="419">
        <v>-0.187</v>
      </c>
      <c r="E10" s="24">
        <v>172</v>
      </c>
      <c r="F10" s="419">
        <v>0.20899999999999999</v>
      </c>
      <c r="G10" s="123">
        <v>-259</v>
      </c>
      <c r="H10" s="420">
        <v>-0.26</v>
      </c>
      <c r="I10" s="123">
        <v>99</v>
      </c>
      <c r="J10" s="420">
        <v>0.13400000000000001</v>
      </c>
      <c r="K10" s="123">
        <v>117</v>
      </c>
      <c r="L10" s="421">
        <v>0.14000000000000001</v>
      </c>
    </row>
    <row r="11" spans="2:13" x14ac:dyDescent="0.3">
      <c r="B11" s="407" t="s">
        <v>1086</v>
      </c>
      <c r="C11" s="24">
        <v>-298</v>
      </c>
      <c r="D11" s="419">
        <v>-0.28000000000000003</v>
      </c>
      <c r="E11" s="24">
        <v>316</v>
      </c>
      <c r="F11" s="419">
        <v>0.41299999999999998</v>
      </c>
      <c r="G11" s="123">
        <v>-279</v>
      </c>
      <c r="H11" s="420">
        <v>-0.25800000000000001</v>
      </c>
      <c r="I11" s="123">
        <v>-69</v>
      </c>
      <c r="J11" s="420">
        <v>-8.5999999999999993E-2</v>
      </c>
      <c r="K11" s="123">
        <v>272</v>
      </c>
      <c r="L11" s="421">
        <v>0.37</v>
      </c>
    </row>
    <row r="12" spans="2:13" ht="15" thickBot="1" x14ac:dyDescent="0.35">
      <c r="B12" s="28" t="s">
        <v>1087</v>
      </c>
      <c r="C12" s="31">
        <v>-278</v>
      </c>
      <c r="D12" s="422">
        <v>-0.26900000000000002</v>
      </c>
      <c r="E12" s="31">
        <v>290</v>
      </c>
      <c r="F12" s="422">
        <v>0.38300000000000001</v>
      </c>
      <c r="G12" s="418">
        <v>-308</v>
      </c>
      <c r="H12" s="423">
        <v>-0.29499999999999998</v>
      </c>
      <c r="I12" s="418">
        <v>23</v>
      </c>
      <c r="J12" s="423">
        <v>3.1E-2</v>
      </c>
      <c r="K12" s="418">
        <v>160</v>
      </c>
      <c r="L12" s="424">
        <v>0.21099999999999999</v>
      </c>
    </row>
    <row r="13" spans="2:13" ht="15.6" x14ac:dyDescent="0.3">
      <c r="B13" s="480" t="s">
        <v>1337</v>
      </c>
    </row>
  </sheetData>
  <mergeCells count="17">
    <mergeCell ref="I2:J2"/>
    <mergeCell ref="I3:J3"/>
    <mergeCell ref="K2:L2"/>
    <mergeCell ref="K3:L3"/>
    <mergeCell ref="L4:L5"/>
    <mergeCell ref="B2:B3"/>
    <mergeCell ref="C2:D2"/>
    <mergeCell ref="C3:D3"/>
    <mergeCell ref="E2:F2"/>
    <mergeCell ref="E3:F3"/>
    <mergeCell ref="G2:H2"/>
    <mergeCell ref="G3:H3"/>
    <mergeCell ref="B4:B5"/>
    <mergeCell ref="D4:D5"/>
    <mergeCell ref="F4:F5"/>
    <mergeCell ref="H4:H5"/>
    <mergeCell ref="J4:J5"/>
  </mergeCells>
  <pageMargins left="0.511811024" right="0.511811024" top="0.78740157499999996" bottom="0.78740157499999996" header="0.31496062000000002" footer="0.3149606200000000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1:M11"/>
  <sheetViews>
    <sheetView showGridLines="0" workbookViewId="0"/>
  </sheetViews>
  <sheetFormatPr defaultRowHeight="14.4" x14ac:dyDescent="0.3"/>
  <cols>
    <col min="2" max="2" width="20.5546875" customWidth="1"/>
  </cols>
  <sheetData>
    <row r="1" spans="2:13" ht="15" thickBot="1" x14ac:dyDescent="0.35">
      <c r="B1" s="516" t="s">
        <v>1088</v>
      </c>
      <c r="C1" s="516"/>
      <c r="D1" s="516"/>
      <c r="E1" s="516"/>
      <c r="F1" s="516"/>
      <c r="G1" s="516"/>
      <c r="H1" s="516"/>
      <c r="I1" s="465"/>
      <c r="J1" s="465"/>
      <c r="K1" s="465"/>
      <c r="L1" s="465"/>
      <c r="M1" s="465"/>
    </row>
    <row r="2" spans="2:13" ht="16.2" thickBot="1" x14ac:dyDescent="0.35">
      <c r="B2" s="339" t="s">
        <v>0</v>
      </c>
      <c r="C2" s="391" t="s">
        <v>1063</v>
      </c>
      <c r="D2" s="391" t="s">
        <v>1064</v>
      </c>
      <c r="E2" s="391" t="s">
        <v>1065</v>
      </c>
      <c r="F2" s="391" t="s">
        <v>1066</v>
      </c>
      <c r="G2" s="391" t="s">
        <v>1067</v>
      </c>
      <c r="H2" s="392" t="s">
        <v>1076</v>
      </c>
    </row>
    <row r="3" spans="2:13" x14ac:dyDescent="0.3">
      <c r="B3" s="569"/>
      <c r="C3" s="393" t="s">
        <v>1068</v>
      </c>
      <c r="D3" s="393" t="s">
        <v>1068</v>
      </c>
      <c r="E3" s="393" t="s">
        <v>1068</v>
      </c>
      <c r="F3" s="393" t="s">
        <v>1068</v>
      </c>
      <c r="G3" s="393" t="s">
        <v>1068</v>
      </c>
      <c r="H3" s="406" t="s">
        <v>1068</v>
      </c>
    </row>
    <row r="4" spans="2:13" x14ac:dyDescent="0.3">
      <c r="B4" s="570"/>
      <c r="C4" s="393" t="s">
        <v>673</v>
      </c>
      <c r="D4" s="393" t="s">
        <v>673</v>
      </c>
      <c r="E4" s="393" t="s">
        <v>673</v>
      </c>
      <c r="F4" s="393" t="s">
        <v>673</v>
      </c>
      <c r="G4" s="393" t="s">
        <v>673</v>
      </c>
      <c r="H4" s="406" t="s">
        <v>673</v>
      </c>
    </row>
    <row r="5" spans="2:13" x14ac:dyDescent="0.3">
      <c r="B5" s="407" t="s">
        <v>1089</v>
      </c>
      <c r="C5" s="25">
        <v>1108</v>
      </c>
      <c r="D5" s="23">
        <v>606</v>
      </c>
      <c r="E5" s="25">
        <v>1070</v>
      </c>
      <c r="F5" s="64">
        <v>648</v>
      </c>
      <c r="G5" s="23">
        <v>804</v>
      </c>
      <c r="H5" s="123">
        <v>856</v>
      </c>
    </row>
    <row r="6" spans="2:13" x14ac:dyDescent="0.3">
      <c r="B6" s="407" t="s">
        <v>1090</v>
      </c>
      <c r="C6" s="23">
        <v>882</v>
      </c>
      <c r="D6" s="23">
        <v>404</v>
      </c>
      <c r="E6" s="23">
        <v>924</v>
      </c>
      <c r="F6" s="64">
        <v>468</v>
      </c>
      <c r="G6" s="64">
        <v>646</v>
      </c>
      <c r="H6" s="123">
        <v>845</v>
      </c>
    </row>
    <row r="7" spans="2:13" x14ac:dyDescent="0.3">
      <c r="B7" s="407" t="s">
        <v>1091</v>
      </c>
      <c r="C7" s="23">
        <v>984</v>
      </c>
      <c r="D7" s="23">
        <v>707</v>
      </c>
      <c r="E7" s="25">
        <v>1032</v>
      </c>
      <c r="F7" s="64">
        <v>667</v>
      </c>
      <c r="G7" s="64">
        <v>729</v>
      </c>
      <c r="H7" s="123">
        <v>844</v>
      </c>
    </row>
    <row r="8" spans="2:13" x14ac:dyDescent="0.3">
      <c r="B8" s="407" t="s">
        <v>1092</v>
      </c>
      <c r="C8" s="23">
        <v>989</v>
      </c>
      <c r="D8" s="23">
        <v>770</v>
      </c>
      <c r="E8" s="23">
        <v>936</v>
      </c>
      <c r="F8" s="64">
        <v>725</v>
      </c>
      <c r="G8" s="64">
        <v>699</v>
      </c>
      <c r="H8" s="123">
        <v>948</v>
      </c>
    </row>
    <row r="9" spans="2:13" x14ac:dyDescent="0.3">
      <c r="B9" s="407" t="s">
        <v>1093</v>
      </c>
      <c r="C9" s="25">
        <v>1154</v>
      </c>
      <c r="D9" s="25">
        <v>1195</v>
      </c>
      <c r="E9" s="25">
        <v>1217</v>
      </c>
      <c r="F9" s="65">
        <v>1106</v>
      </c>
      <c r="G9" s="64">
        <v>869</v>
      </c>
      <c r="H9" s="417">
        <v>1107</v>
      </c>
    </row>
    <row r="10" spans="2:13" ht="15" thickBot="1" x14ac:dyDescent="0.35">
      <c r="B10" s="28" t="s">
        <v>884</v>
      </c>
      <c r="C10" s="29">
        <v>1033</v>
      </c>
      <c r="D10" s="30">
        <v>756</v>
      </c>
      <c r="E10" s="29">
        <v>1045</v>
      </c>
      <c r="F10" s="68">
        <v>737</v>
      </c>
      <c r="G10" s="68">
        <v>760</v>
      </c>
      <c r="H10" s="418">
        <v>920</v>
      </c>
    </row>
    <row r="11" spans="2:13" ht="15.6" x14ac:dyDescent="0.3">
      <c r="B11" s="480" t="s">
        <v>1337</v>
      </c>
    </row>
  </sheetData>
  <mergeCells count="1">
    <mergeCell ref="B3:B4"/>
  </mergeCells>
  <pageMargins left="0.511811024" right="0.511811024" top="0.78740157499999996" bottom="0.78740157499999996" header="0.31496062000000002" footer="0.3149606200000000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1:M12"/>
  <sheetViews>
    <sheetView showGridLines="0" workbookViewId="0"/>
  </sheetViews>
  <sheetFormatPr defaultRowHeight="14.4" x14ac:dyDescent="0.3"/>
  <cols>
    <col min="2" max="2" width="19.5546875" customWidth="1"/>
  </cols>
  <sheetData>
    <row r="1" spans="2:13" ht="15" thickBot="1" x14ac:dyDescent="0.35">
      <c r="B1" s="425" t="s">
        <v>1094</v>
      </c>
      <c r="C1" s="426"/>
      <c r="D1" s="426"/>
      <c r="E1" s="426"/>
      <c r="F1" s="426"/>
      <c r="G1" s="426"/>
      <c r="H1" s="426"/>
      <c r="I1" s="426"/>
      <c r="J1" s="426"/>
      <c r="K1" s="426"/>
      <c r="L1" s="426"/>
      <c r="M1" s="465"/>
    </row>
    <row r="2" spans="2:13" x14ac:dyDescent="0.3">
      <c r="B2" s="527" t="s">
        <v>0</v>
      </c>
      <c r="C2" s="534" t="s">
        <v>1064</v>
      </c>
      <c r="D2" s="527"/>
      <c r="E2" s="534" t="s">
        <v>1065</v>
      </c>
      <c r="F2" s="527"/>
      <c r="G2" s="534" t="s">
        <v>1066</v>
      </c>
      <c r="H2" s="527"/>
      <c r="I2" s="534" t="s">
        <v>1067</v>
      </c>
      <c r="J2" s="527"/>
      <c r="K2" s="534" t="s">
        <v>1099</v>
      </c>
      <c r="L2" s="536"/>
    </row>
    <row r="3" spans="2:13" ht="27" customHeight="1" thickBot="1" x14ac:dyDescent="0.35">
      <c r="B3" s="528"/>
      <c r="C3" s="535" t="s">
        <v>1095</v>
      </c>
      <c r="D3" s="528"/>
      <c r="E3" s="535" t="s">
        <v>1096</v>
      </c>
      <c r="F3" s="528"/>
      <c r="G3" s="535" t="s">
        <v>1097</v>
      </c>
      <c r="H3" s="528"/>
      <c r="I3" s="535" t="s">
        <v>1098</v>
      </c>
      <c r="J3" s="528"/>
      <c r="K3" s="535" t="s">
        <v>1100</v>
      </c>
      <c r="L3" s="537"/>
    </row>
    <row r="4" spans="2:13" x14ac:dyDescent="0.3">
      <c r="B4" s="527"/>
      <c r="C4" s="406" t="s">
        <v>1068</v>
      </c>
      <c r="D4" s="527" t="s">
        <v>1083</v>
      </c>
      <c r="E4" s="406" t="s">
        <v>1068</v>
      </c>
      <c r="F4" s="527" t="s">
        <v>1083</v>
      </c>
      <c r="G4" s="406" t="s">
        <v>1068</v>
      </c>
      <c r="H4" s="527" t="s">
        <v>1083</v>
      </c>
      <c r="I4" s="406" t="s">
        <v>1068</v>
      </c>
      <c r="J4" s="527" t="s">
        <v>1083</v>
      </c>
      <c r="K4" s="406" t="s">
        <v>1068</v>
      </c>
      <c r="L4" s="536" t="s">
        <v>1083</v>
      </c>
    </row>
    <row r="5" spans="2:13" x14ac:dyDescent="0.3">
      <c r="B5" s="540"/>
      <c r="C5" s="406" t="s">
        <v>673</v>
      </c>
      <c r="D5" s="540"/>
      <c r="E5" s="406" t="s">
        <v>673</v>
      </c>
      <c r="F5" s="540"/>
      <c r="G5" s="406" t="s">
        <v>673</v>
      </c>
      <c r="H5" s="540"/>
      <c r="I5" s="406" t="s">
        <v>673</v>
      </c>
      <c r="J5" s="540"/>
      <c r="K5" s="406" t="s">
        <v>673</v>
      </c>
      <c r="L5" s="595"/>
    </row>
    <row r="6" spans="2:13" x14ac:dyDescent="0.3">
      <c r="B6" s="407" t="s">
        <v>1089</v>
      </c>
      <c r="C6" s="24">
        <v>-502</v>
      </c>
      <c r="D6" s="419">
        <v>-0.45300000000000001</v>
      </c>
      <c r="E6" s="123">
        <v>464</v>
      </c>
      <c r="F6" s="420">
        <v>0.76600000000000001</v>
      </c>
      <c r="G6" s="123">
        <v>-422</v>
      </c>
      <c r="H6" s="420">
        <v>-0.39400000000000002</v>
      </c>
      <c r="I6" s="123">
        <v>156</v>
      </c>
      <c r="J6" s="420">
        <v>0.24099999999999999</v>
      </c>
      <c r="K6" s="123">
        <v>52</v>
      </c>
      <c r="L6" s="421">
        <v>6.5000000000000002E-2</v>
      </c>
    </row>
    <row r="7" spans="2:13" x14ac:dyDescent="0.3">
      <c r="B7" s="407" t="s">
        <v>1101</v>
      </c>
      <c r="C7" s="24">
        <v>-478</v>
      </c>
      <c r="D7" s="419">
        <v>-0.54200000000000004</v>
      </c>
      <c r="E7" s="123">
        <v>520</v>
      </c>
      <c r="F7" s="420">
        <v>1.2869999999999999</v>
      </c>
      <c r="G7" s="123">
        <v>-456</v>
      </c>
      <c r="H7" s="420">
        <v>-0.49399999999999999</v>
      </c>
      <c r="I7" s="123">
        <v>178</v>
      </c>
      <c r="J7" s="420">
        <v>0.38</v>
      </c>
      <c r="K7" s="123">
        <v>199</v>
      </c>
      <c r="L7" s="421">
        <v>0.308</v>
      </c>
    </row>
    <row r="8" spans="2:13" x14ac:dyDescent="0.3">
      <c r="B8" s="407" t="s">
        <v>1091</v>
      </c>
      <c r="C8" s="24">
        <v>-277</v>
      </c>
      <c r="D8" s="419">
        <v>-0.28100000000000003</v>
      </c>
      <c r="E8" s="123">
        <v>325</v>
      </c>
      <c r="F8" s="420">
        <v>0.46</v>
      </c>
      <c r="G8" s="123">
        <v>-365</v>
      </c>
      <c r="H8" s="420">
        <v>-0.35399999999999998</v>
      </c>
      <c r="I8" s="123">
        <v>62</v>
      </c>
      <c r="J8" s="420">
        <v>9.2999999999999999E-2</v>
      </c>
      <c r="K8" s="123">
        <v>115</v>
      </c>
      <c r="L8" s="421">
        <v>0.158</v>
      </c>
    </row>
    <row r="9" spans="2:13" x14ac:dyDescent="0.3">
      <c r="B9" s="407" t="s">
        <v>1092</v>
      </c>
      <c r="C9" s="24">
        <v>-218</v>
      </c>
      <c r="D9" s="419">
        <v>-0.221</v>
      </c>
      <c r="E9" s="123">
        <v>166</v>
      </c>
      <c r="F9" s="420">
        <v>0.216</v>
      </c>
      <c r="G9" s="123">
        <v>-211</v>
      </c>
      <c r="H9" s="420">
        <v>-0.22500000000000001</v>
      </c>
      <c r="I9" s="123">
        <v>-26</v>
      </c>
      <c r="J9" s="420">
        <v>-3.5999999999999997E-2</v>
      </c>
      <c r="K9" s="123">
        <v>249</v>
      </c>
      <c r="L9" s="421">
        <v>0.35599999999999998</v>
      </c>
    </row>
    <row r="10" spans="2:13" x14ac:dyDescent="0.3">
      <c r="B10" s="407" t="s">
        <v>1093</v>
      </c>
      <c r="C10" s="24">
        <v>41</v>
      </c>
      <c r="D10" s="419">
        <v>3.5000000000000003E-2</v>
      </c>
      <c r="E10" s="123">
        <v>22</v>
      </c>
      <c r="F10" s="420">
        <v>1.7999999999999999E-2</v>
      </c>
      <c r="G10" s="123">
        <v>-111</v>
      </c>
      <c r="H10" s="420">
        <v>-9.0999999999999998E-2</v>
      </c>
      <c r="I10" s="123">
        <v>-237</v>
      </c>
      <c r="J10" s="420">
        <v>-0.214</v>
      </c>
      <c r="K10" s="123">
        <v>238</v>
      </c>
      <c r="L10" s="421">
        <v>0.27400000000000002</v>
      </c>
    </row>
    <row r="11" spans="2:13" ht="15" thickBot="1" x14ac:dyDescent="0.35">
      <c r="B11" s="28" t="s">
        <v>884</v>
      </c>
      <c r="C11" s="31">
        <v>-277</v>
      </c>
      <c r="D11" s="422">
        <v>-0.26900000000000002</v>
      </c>
      <c r="E11" s="418">
        <v>289</v>
      </c>
      <c r="F11" s="423">
        <v>0.38200000000000001</v>
      </c>
      <c r="G11" s="418">
        <v>-308</v>
      </c>
      <c r="H11" s="423">
        <v>-0.29499999999999998</v>
      </c>
      <c r="I11" s="418">
        <v>23</v>
      </c>
      <c r="J11" s="423">
        <v>3.1E-2</v>
      </c>
      <c r="K11" s="418">
        <v>160</v>
      </c>
      <c r="L11" s="424">
        <v>0.21099999999999999</v>
      </c>
    </row>
    <row r="12" spans="2:13" ht="15.6" x14ac:dyDescent="0.3">
      <c r="B12" s="480" t="s">
        <v>1337</v>
      </c>
    </row>
  </sheetData>
  <mergeCells count="17">
    <mergeCell ref="I2:J2"/>
    <mergeCell ref="I3:J3"/>
    <mergeCell ref="K2:L2"/>
    <mergeCell ref="K3:L3"/>
    <mergeCell ref="L4:L5"/>
    <mergeCell ref="J4:J5"/>
    <mergeCell ref="G2:H2"/>
    <mergeCell ref="B4:B5"/>
    <mergeCell ref="D4:D5"/>
    <mergeCell ref="F4:F5"/>
    <mergeCell ref="H4:H5"/>
    <mergeCell ref="G3:H3"/>
    <mergeCell ref="B2:B3"/>
    <mergeCell ref="C2:D2"/>
    <mergeCell ref="C3:D3"/>
    <mergeCell ref="E2:F2"/>
    <mergeCell ref="E3:F3"/>
  </mergeCells>
  <pageMargins left="0.511811024" right="0.511811024" top="0.78740157499999996" bottom="0.78740157499999996" header="0.31496062000000002" footer="0.3149606200000000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1:M11"/>
  <sheetViews>
    <sheetView showGridLines="0" workbookViewId="0"/>
  </sheetViews>
  <sheetFormatPr defaultRowHeight="14.4" x14ac:dyDescent="0.3"/>
  <cols>
    <col min="2" max="2" width="25.44140625" customWidth="1"/>
    <col min="3" max="8" width="9.88671875" customWidth="1"/>
  </cols>
  <sheetData>
    <row r="1" spans="2:13" ht="15" thickBot="1" x14ac:dyDescent="0.35">
      <c r="B1" s="516" t="s">
        <v>1102</v>
      </c>
      <c r="C1" s="516"/>
      <c r="D1" s="516"/>
      <c r="E1" s="516"/>
      <c r="F1" s="516"/>
      <c r="G1" s="516"/>
      <c r="H1" s="516"/>
      <c r="I1" s="465"/>
      <c r="J1" s="465"/>
      <c r="K1" s="465"/>
      <c r="L1" s="465"/>
      <c r="M1" s="465"/>
    </row>
    <row r="2" spans="2:13" ht="15" thickBot="1" x14ac:dyDescent="0.35">
      <c r="B2" s="569" t="s">
        <v>1062</v>
      </c>
      <c r="C2" s="531" t="s">
        <v>0</v>
      </c>
      <c r="D2" s="533"/>
      <c r="E2" s="533"/>
      <c r="F2" s="533"/>
      <c r="G2" s="533"/>
      <c r="H2" s="533"/>
    </row>
    <row r="3" spans="2:13" ht="15" thickBot="1" x14ac:dyDescent="0.35">
      <c r="B3" s="571"/>
      <c r="C3" s="388" t="s">
        <v>23</v>
      </c>
      <c r="D3" s="388" t="s">
        <v>22</v>
      </c>
      <c r="E3" s="388" t="s">
        <v>20</v>
      </c>
      <c r="F3" s="388" t="s">
        <v>25</v>
      </c>
      <c r="G3" s="388" t="s">
        <v>24</v>
      </c>
      <c r="H3" s="396" t="s">
        <v>27</v>
      </c>
    </row>
    <row r="4" spans="2:13" ht="26.4" x14ac:dyDescent="0.3">
      <c r="B4" s="407"/>
      <c r="C4" s="393" t="s">
        <v>526</v>
      </c>
      <c r="D4" s="393" t="s">
        <v>526</v>
      </c>
      <c r="E4" s="393" t="s">
        <v>526</v>
      </c>
      <c r="F4" s="393" t="s">
        <v>526</v>
      </c>
      <c r="G4" s="393" t="s">
        <v>526</v>
      </c>
      <c r="H4" s="406" t="s">
        <v>526</v>
      </c>
    </row>
    <row r="5" spans="2:13" x14ac:dyDescent="0.3">
      <c r="B5" s="407" t="s">
        <v>1103</v>
      </c>
      <c r="C5" s="451">
        <v>10.7</v>
      </c>
      <c r="D5" s="451">
        <v>13</v>
      </c>
      <c r="E5" s="451">
        <v>12.5</v>
      </c>
      <c r="F5" s="451">
        <v>13.6</v>
      </c>
      <c r="G5" s="451">
        <v>8.9</v>
      </c>
      <c r="H5" s="452">
        <v>11.5</v>
      </c>
    </row>
    <row r="6" spans="2:13" x14ac:dyDescent="0.3">
      <c r="B6" s="407" t="s">
        <v>1104</v>
      </c>
      <c r="C6" s="451">
        <v>9.4</v>
      </c>
      <c r="D6" s="451">
        <v>17</v>
      </c>
      <c r="E6" s="451">
        <v>13.8</v>
      </c>
      <c r="F6" s="451">
        <v>20</v>
      </c>
      <c r="G6" s="451">
        <v>6</v>
      </c>
      <c r="H6" s="452">
        <v>12</v>
      </c>
    </row>
    <row r="7" spans="2:13" x14ac:dyDescent="0.3">
      <c r="B7" s="407" t="s">
        <v>217</v>
      </c>
      <c r="C7" s="451">
        <v>18.100000000000001</v>
      </c>
      <c r="D7" s="451">
        <v>16.8</v>
      </c>
      <c r="E7" s="451">
        <v>23.8</v>
      </c>
      <c r="F7" s="451">
        <v>26.4</v>
      </c>
      <c r="G7" s="451">
        <v>19.7</v>
      </c>
      <c r="H7" s="452">
        <v>21.7</v>
      </c>
    </row>
    <row r="8" spans="2:13" x14ac:dyDescent="0.3">
      <c r="B8" s="570" t="s">
        <v>1105</v>
      </c>
      <c r="C8" s="598">
        <v>21.8</v>
      </c>
      <c r="D8" s="598">
        <v>27</v>
      </c>
      <c r="E8" s="598">
        <v>25.4</v>
      </c>
      <c r="F8" s="598">
        <v>27.9</v>
      </c>
      <c r="G8" s="598">
        <v>18.7</v>
      </c>
      <c r="H8" s="599">
        <v>23.5</v>
      </c>
    </row>
    <row r="9" spans="2:13" x14ac:dyDescent="0.3">
      <c r="B9" s="570"/>
      <c r="C9" s="598"/>
      <c r="D9" s="598"/>
      <c r="E9" s="598"/>
      <c r="F9" s="598"/>
      <c r="G9" s="598"/>
      <c r="H9" s="599"/>
    </row>
    <row r="10" spans="2:13" x14ac:dyDescent="0.3">
      <c r="B10" s="407" t="s">
        <v>218</v>
      </c>
      <c r="C10" s="451">
        <v>21</v>
      </c>
      <c r="D10" s="451">
        <v>24.7</v>
      </c>
      <c r="E10" s="451">
        <v>22.5</v>
      </c>
      <c r="F10" s="451">
        <v>29.8</v>
      </c>
      <c r="G10" s="451">
        <v>21.5</v>
      </c>
      <c r="H10" s="452">
        <v>23.5</v>
      </c>
    </row>
    <row r="11" spans="2:13" ht="15" thickBot="1" x14ac:dyDescent="0.35">
      <c r="B11" s="28" t="s">
        <v>1075</v>
      </c>
      <c r="C11" s="453">
        <v>17.7</v>
      </c>
      <c r="D11" s="453">
        <v>19.2</v>
      </c>
      <c r="E11" s="453">
        <v>21.1</v>
      </c>
      <c r="F11" s="453">
        <v>24.8</v>
      </c>
      <c r="G11" s="453">
        <v>16.899999999999999</v>
      </c>
      <c r="H11" s="454">
        <v>20</v>
      </c>
    </row>
  </sheetData>
  <mergeCells count="9">
    <mergeCell ref="B2:B3"/>
    <mergeCell ref="C2:H2"/>
    <mergeCell ref="B8:B9"/>
    <mergeCell ref="C8:C9"/>
    <mergeCell ref="D8:D9"/>
    <mergeCell ref="E8:E9"/>
    <mergeCell ref="F8:F9"/>
    <mergeCell ref="G8:G9"/>
    <mergeCell ref="H8:H9"/>
  </mergeCells>
  <pageMargins left="0.511811024" right="0.511811024" top="0.78740157499999996" bottom="0.78740157499999996" header="0.31496062000000002" footer="0.3149606200000000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B1:M12"/>
  <sheetViews>
    <sheetView showGridLines="0" workbookViewId="0"/>
  </sheetViews>
  <sheetFormatPr defaultRowHeight="14.4" x14ac:dyDescent="0.3"/>
  <cols>
    <col min="2" max="2" width="22.5546875" customWidth="1"/>
  </cols>
  <sheetData>
    <row r="1" spans="2:13" ht="15" thickBot="1" x14ac:dyDescent="0.35">
      <c r="B1" s="516" t="s">
        <v>1106</v>
      </c>
      <c r="C1" s="516"/>
      <c r="D1" s="516"/>
      <c r="E1" s="516"/>
      <c r="F1" s="516"/>
      <c r="G1" s="516"/>
      <c r="H1" s="516"/>
      <c r="I1" s="465"/>
      <c r="J1" s="465"/>
      <c r="K1" s="465"/>
      <c r="L1" s="465"/>
      <c r="M1" s="465"/>
    </row>
    <row r="2" spans="2:13" ht="15" thickBot="1" x14ac:dyDescent="0.35">
      <c r="B2" s="569" t="s">
        <v>1062</v>
      </c>
      <c r="C2" s="531" t="s">
        <v>0</v>
      </c>
      <c r="D2" s="533"/>
      <c r="E2" s="533"/>
      <c r="F2" s="533"/>
      <c r="G2" s="533"/>
      <c r="H2" s="533"/>
    </row>
    <row r="3" spans="2:13" ht="15" thickBot="1" x14ac:dyDescent="0.35">
      <c r="B3" s="571"/>
      <c r="C3" s="388" t="s">
        <v>23</v>
      </c>
      <c r="D3" s="388" t="s">
        <v>22</v>
      </c>
      <c r="E3" s="388" t="s">
        <v>20</v>
      </c>
      <c r="F3" s="388" t="s">
        <v>25</v>
      </c>
      <c r="G3" s="388" t="s">
        <v>24</v>
      </c>
      <c r="H3" s="396" t="s">
        <v>27</v>
      </c>
    </row>
    <row r="4" spans="2:13" ht="30.6" x14ac:dyDescent="0.3">
      <c r="B4" s="407"/>
      <c r="C4" s="18" t="s">
        <v>1107</v>
      </c>
      <c r="D4" s="18" t="s">
        <v>1107</v>
      </c>
      <c r="E4" s="18" t="s">
        <v>1107</v>
      </c>
      <c r="F4" s="18" t="s">
        <v>1107</v>
      </c>
      <c r="G4" s="18" t="s">
        <v>1107</v>
      </c>
      <c r="H4" s="19" t="s">
        <v>1107</v>
      </c>
    </row>
    <row r="5" spans="2:13" x14ac:dyDescent="0.3">
      <c r="B5" s="407" t="s">
        <v>1103</v>
      </c>
      <c r="C5" s="393">
        <v>304</v>
      </c>
      <c r="D5" s="393">
        <v>291</v>
      </c>
      <c r="E5" s="393">
        <v>294</v>
      </c>
      <c r="F5" s="393">
        <v>304</v>
      </c>
      <c r="G5" s="393">
        <v>302</v>
      </c>
      <c r="H5" s="146">
        <v>300</v>
      </c>
    </row>
    <row r="6" spans="2:13" ht="26.4" x14ac:dyDescent="0.3">
      <c r="B6" s="407" t="s">
        <v>1104</v>
      </c>
      <c r="C6" s="393">
        <v>253</v>
      </c>
      <c r="D6" s="393">
        <v>257</v>
      </c>
      <c r="E6" s="393">
        <v>257</v>
      </c>
      <c r="F6" s="393">
        <v>265</v>
      </c>
      <c r="G6" s="393">
        <v>276</v>
      </c>
      <c r="H6" s="146">
        <v>260</v>
      </c>
    </row>
    <row r="7" spans="2:13" x14ac:dyDescent="0.3">
      <c r="B7" s="407" t="s">
        <v>217</v>
      </c>
      <c r="C7" s="393">
        <v>249</v>
      </c>
      <c r="D7" s="393">
        <v>244</v>
      </c>
      <c r="E7" s="393">
        <v>274</v>
      </c>
      <c r="F7" s="393">
        <v>265</v>
      </c>
      <c r="G7" s="393">
        <v>255</v>
      </c>
      <c r="H7" s="146">
        <v>260</v>
      </c>
    </row>
    <row r="8" spans="2:13" x14ac:dyDescent="0.3">
      <c r="B8" s="570" t="s">
        <v>1105</v>
      </c>
      <c r="C8" s="538">
        <v>224</v>
      </c>
      <c r="D8" s="538">
        <v>236</v>
      </c>
      <c r="E8" s="538">
        <v>249</v>
      </c>
      <c r="F8" s="538">
        <v>247</v>
      </c>
      <c r="G8" s="538">
        <v>232</v>
      </c>
      <c r="H8" s="600">
        <v>237</v>
      </c>
    </row>
    <row r="9" spans="2:13" x14ac:dyDescent="0.3">
      <c r="B9" s="570"/>
      <c r="C9" s="538"/>
      <c r="D9" s="538"/>
      <c r="E9" s="538"/>
      <c r="F9" s="538"/>
      <c r="G9" s="538"/>
      <c r="H9" s="600"/>
    </row>
    <row r="10" spans="2:13" x14ac:dyDescent="0.3">
      <c r="B10" s="407" t="s">
        <v>218</v>
      </c>
      <c r="C10" s="393">
        <v>229</v>
      </c>
      <c r="D10" s="393">
        <v>255</v>
      </c>
      <c r="E10" s="393">
        <v>239</v>
      </c>
      <c r="F10" s="393">
        <v>253</v>
      </c>
      <c r="G10" s="393">
        <v>239</v>
      </c>
      <c r="H10" s="146">
        <v>240</v>
      </c>
    </row>
    <row r="11" spans="2:13" ht="15" thickBot="1" x14ac:dyDescent="0.35">
      <c r="B11" s="28" t="s">
        <v>1075</v>
      </c>
      <c r="C11" s="427">
        <v>247</v>
      </c>
      <c r="D11" s="427">
        <v>250</v>
      </c>
      <c r="E11" s="427">
        <v>265</v>
      </c>
      <c r="F11" s="427">
        <v>263</v>
      </c>
      <c r="G11" s="427">
        <v>252</v>
      </c>
      <c r="H11" s="428">
        <v>258</v>
      </c>
    </row>
    <row r="12" spans="2:13" ht="15.6" x14ac:dyDescent="0.3">
      <c r="B12" s="429"/>
    </row>
  </sheetData>
  <mergeCells count="9">
    <mergeCell ref="B2:B3"/>
    <mergeCell ref="C2:H2"/>
    <mergeCell ref="B8:B9"/>
    <mergeCell ref="C8:C9"/>
    <mergeCell ref="D8:D9"/>
    <mergeCell ref="E8:E9"/>
    <mergeCell ref="F8:F9"/>
    <mergeCell ref="G8:G9"/>
    <mergeCell ref="H8:H9"/>
  </mergeCells>
  <pageMargins left="0.511811024" right="0.511811024" top="0.78740157499999996" bottom="0.78740157499999996" header="0.31496062000000002" footer="0.3149606200000000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B1:M19"/>
  <sheetViews>
    <sheetView showGridLines="0" workbookViewId="0"/>
  </sheetViews>
  <sheetFormatPr defaultRowHeight="14.4" x14ac:dyDescent="0.3"/>
  <cols>
    <col min="4" max="4" width="11" customWidth="1"/>
    <col min="6" max="6" width="10" customWidth="1"/>
    <col min="7" max="7" width="10.88671875" customWidth="1"/>
    <col min="8" max="8" width="12.6640625" customWidth="1"/>
  </cols>
  <sheetData>
    <row r="1" spans="2:13" ht="15" thickBot="1" x14ac:dyDescent="0.35">
      <c r="B1" s="516" t="s">
        <v>1108</v>
      </c>
      <c r="C1" s="516"/>
      <c r="D1" s="516"/>
      <c r="E1" s="516"/>
      <c r="F1" s="516"/>
      <c r="G1" s="516"/>
      <c r="H1" s="516"/>
      <c r="I1" s="516"/>
      <c r="J1" s="516"/>
      <c r="K1" s="465"/>
      <c r="L1" s="465"/>
      <c r="M1" s="465"/>
    </row>
    <row r="2" spans="2:13" ht="60.75" customHeight="1" x14ac:dyDescent="0.3">
      <c r="B2" s="564" t="s">
        <v>1109</v>
      </c>
      <c r="C2" s="387" t="s">
        <v>1110</v>
      </c>
      <c r="D2" s="387" t="s">
        <v>1112</v>
      </c>
      <c r="E2" s="529" t="s">
        <v>1113</v>
      </c>
      <c r="F2" s="529" t="s">
        <v>1114</v>
      </c>
      <c r="G2" s="529" t="s">
        <v>1115</v>
      </c>
      <c r="H2" s="529" t="s">
        <v>1116</v>
      </c>
      <c r="I2" s="529" t="s">
        <v>1117</v>
      </c>
      <c r="J2" s="534" t="s">
        <v>1118</v>
      </c>
    </row>
    <row r="3" spans="2:13" ht="15" thickBot="1" x14ac:dyDescent="0.35">
      <c r="B3" s="565"/>
      <c r="C3" s="388" t="s">
        <v>1111</v>
      </c>
      <c r="D3" s="388" t="s">
        <v>1111</v>
      </c>
      <c r="E3" s="530"/>
      <c r="F3" s="530"/>
      <c r="G3" s="530"/>
      <c r="H3" s="530"/>
      <c r="I3" s="530"/>
      <c r="J3" s="535"/>
    </row>
    <row r="4" spans="2:13" ht="19.5" customHeight="1" x14ac:dyDescent="0.3">
      <c r="B4" s="430"/>
      <c r="C4" s="393" t="s">
        <v>124</v>
      </c>
      <c r="D4" s="393" t="s">
        <v>1119</v>
      </c>
      <c r="E4" s="393" t="s">
        <v>32</v>
      </c>
      <c r="F4" s="393" t="s">
        <v>1120</v>
      </c>
      <c r="G4" s="393" t="s">
        <v>1119</v>
      </c>
      <c r="H4" s="393" t="s">
        <v>1119</v>
      </c>
      <c r="I4" s="393" t="s">
        <v>32</v>
      </c>
      <c r="J4" s="406" t="s">
        <v>32</v>
      </c>
    </row>
    <row r="5" spans="2:13" x14ac:dyDescent="0.3">
      <c r="B5" s="430" t="s">
        <v>1121</v>
      </c>
      <c r="C5" s="431">
        <v>532</v>
      </c>
      <c r="D5" s="431">
        <v>457</v>
      </c>
      <c r="E5" s="432">
        <v>0.97</v>
      </c>
      <c r="F5" s="431">
        <v>64</v>
      </c>
      <c r="G5" s="431">
        <v>271</v>
      </c>
      <c r="H5" s="431">
        <v>257</v>
      </c>
      <c r="I5" s="433">
        <v>-0.05</v>
      </c>
      <c r="J5" s="434">
        <v>0.05</v>
      </c>
    </row>
    <row r="6" spans="2:13" x14ac:dyDescent="0.3">
      <c r="B6" s="430" t="s">
        <v>1122</v>
      </c>
      <c r="C6" s="431">
        <v>859</v>
      </c>
      <c r="D6" s="431">
        <v>401</v>
      </c>
      <c r="E6" s="432">
        <v>0.96</v>
      </c>
      <c r="F6" s="431">
        <v>116</v>
      </c>
      <c r="G6" s="431">
        <v>269</v>
      </c>
      <c r="H6" s="431">
        <v>268</v>
      </c>
      <c r="I6" s="433">
        <v>-0.01</v>
      </c>
      <c r="J6" s="434">
        <v>0.01</v>
      </c>
    </row>
    <row r="7" spans="2:13" x14ac:dyDescent="0.3">
      <c r="B7" s="430" t="s">
        <v>1123</v>
      </c>
      <c r="C7" s="431">
        <v>764</v>
      </c>
      <c r="D7" s="431">
        <v>439</v>
      </c>
      <c r="E7" s="432">
        <v>0.95</v>
      </c>
      <c r="F7" s="431">
        <v>268</v>
      </c>
      <c r="G7" s="431">
        <v>250</v>
      </c>
      <c r="H7" s="431">
        <v>239</v>
      </c>
      <c r="I7" s="433">
        <v>-0.04</v>
      </c>
      <c r="J7" s="434">
        <v>0.04</v>
      </c>
    </row>
    <row r="8" spans="2:13" x14ac:dyDescent="0.3">
      <c r="B8" s="430" t="s">
        <v>1124</v>
      </c>
      <c r="C8" s="431">
        <v>515</v>
      </c>
      <c r="D8" s="431">
        <v>338</v>
      </c>
      <c r="E8" s="432">
        <v>0.87</v>
      </c>
      <c r="F8" s="431">
        <v>247</v>
      </c>
      <c r="G8" s="431">
        <v>224</v>
      </c>
      <c r="H8" s="431">
        <v>215</v>
      </c>
      <c r="I8" s="433">
        <v>-0.04</v>
      </c>
      <c r="J8" s="434">
        <v>0.04</v>
      </c>
    </row>
    <row r="9" spans="2:13" x14ac:dyDescent="0.3">
      <c r="B9" s="430" t="s">
        <v>1125</v>
      </c>
      <c r="C9" s="431">
        <v>646</v>
      </c>
      <c r="D9" s="431">
        <v>373</v>
      </c>
      <c r="E9" s="432">
        <v>0.92</v>
      </c>
      <c r="F9" s="431">
        <v>102</v>
      </c>
      <c r="G9" s="431">
        <v>256</v>
      </c>
      <c r="H9" s="431">
        <v>252</v>
      </c>
      <c r="I9" s="433">
        <v>-0.02</v>
      </c>
      <c r="J9" s="434">
        <v>0.02</v>
      </c>
    </row>
    <row r="10" spans="2:13" x14ac:dyDescent="0.3">
      <c r="B10" s="430" t="s">
        <v>1126</v>
      </c>
      <c r="C10" s="148">
        <v>498</v>
      </c>
      <c r="D10" s="431">
        <v>391</v>
      </c>
      <c r="E10" s="432">
        <v>0.9</v>
      </c>
      <c r="F10" s="431">
        <v>204</v>
      </c>
      <c r="G10" s="431">
        <v>226</v>
      </c>
      <c r="H10" s="431">
        <v>234</v>
      </c>
      <c r="I10" s="433">
        <v>0.04</v>
      </c>
      <c r="J10" s="434">
        <v>0.04</v>
      </c>
    </row>
    <row r="11" spans="2:13" x14ac:dyDescent="0.3">
      <c r="B11" s="430" t="s">
        <v>1127</v>
      </c>
      <c r="C11" s="148">
        <v>430</v>
      </c>
      <c r="D11" s="431">
        <v>358</v>
      </c>
      <c r="E11" s="432">
        <v>0.9</v>
      </c>
      <c r="F11" s="431">
        <v>214</v>
      </c>
      <c r="G11" s="431">
        <v>222</v>
      </c>
      <c r="H11" s="431">
        <v>225</v>
      </c>
      <c r="I11" s="433">
        <v>0.02</v>
      </c>
      <c r="J11" s="434">
        <v>0.02</v>
      </c>
    </row>
    <row r="12" spans="2:13" x14ac:dyDescent="0.3">
      <c r="B12" s="430" t="s">
        <v>1128</v>
      </c>
      <c r="C12" s="148">
        <v>753</v>
      </c>
      <c r="D12" s="431">
        <v>393</v>
      </c>
      <c r="E12" s="432">
        <v>0.91</v>
      </c>
      <c r="F12" s="431">
        <v>184</v>
      </c>
      <c r="G12" s="431">
        <v>246</v>
      </c>
      <c r="H12" s="431">
        <v>248</v>
      </c>
      <c r="I12" s="433">
        <v>0.01</v>
      </c>
      <c r="J12" s="434">
        <v>0.01</v>
      </c>
    </row>
    <row r="13" spans="2:13" x14ac:dyDescent="0.3">
      <c r="B13" s="405" t="s">
        <v>1129</v>
      </c>
      <c r="C13" s="148">
        <v>564</v>
      </c>
      <c r="D13" s="148">
        <v>446</v>
      </c>
      <c r="E13" s="432">
        <v>0.82</v>
      </c>
      <c r="F13" s="148">
        <v>36</v>
      </c>
      <c r="G13" s="148">
        <v>259</v>
      </c>
      <c r="H13" s="431">
        <v>253</v>
      </c>
      <c r="I13" s="435">
        <v>-0.02</v>
      </c>
      <c r="J13" s="436">
        <v>0.02</v>
      </c>
    </row>
    <row r="14" spans="2:13" x14ac:dyDescent="0.3">
      <c r="B14" s="405" t="s">
        <v>1130</v>
      </c>
      <c r="C14" s="148">
        <v>783</v>
      </c>
      <c r="D14" s="148">
        <v>411</v>
      </c>
      <c r="E14" s="437">
        <v>0.94</v>
      </c>
      <c r="F14" s="148">
        <v>95</v>
      </c>
      <c r="G14" s="148">
        <v>261</v>
      </c>
      <c r="H14" s="148">
        <v>269</v>
      </c>
      <c r="I14" s="435">
        <v>0.03</v>
      </c>
      <c r="J14" s="436">
        <v>0.03</v>
      </c>
    </row>
    <row r="15" spans="2:13" x14ac:dyDescent="0.3">
      <c r="B15" s="405" t="s">
        <v>1131</v>
      </c>
      <c r="C15" s="148">
        <v>568</v>
      </c>
      <c r="D15" s="148">
        <v>511</v>
      </c>
      <c r="E15" s="437">
        <v>0.85</v>
      </c>
      <c r="F15" s="148">
        <v>96</v>
      </c>
      <c r="G15" s="148">
        <v>258</v>
      </c>
      <c r="H15" s="148">
        <v>261</v>
      </c>
      <c r="I15" s="435">
        <v>0.01</v>
      </c>
      <c r="J15" s="436">
        <v>0.01</v>
      </c>
    </row>
    <row r="16" spans="2:13" ht="16.2" thickBot="1" x14ac:dyDescent="0.35">
      <c r="B16" s="404" t="s">
        <v>1132</v>
      </c>
      <c r="C16" s="438">
        <v>668</v>
      </c>
      <c r="D16" s="438">
        <v>462</v>
      </c>
      <c r="E16" s="439">
        <v>0.86</v>
      </c>
      <c r="F16" s="438" t="s">
        <v>1133</v>
      </c>
      <c r="G16" s="438" t="s">
        <v>108</v>
      </c>
      <c r="H16" s="438">
        <v>261</v>
      </c>
      <c r="I16" s="438" t="s">
        <v>108</v>
      </c>
      <c r="J16" s="440" t="s">
        <v>108</v>
      </c>
    </row>
    <row r="17" spans="2:10" x14ac:dyDescent="0.3">
      <c r="B17" s="601" t="s">
        <v>1338</v>
      </c>
      <c r="C17" s="601"/>
      <c r="D17" s="601"/>
      <c r="E17" s="601"/>
      <c r="F17" s="601"/>
      <c r="G17" s="601"/>
      <c r="H17" s="601"/>
      <c r="I17" s="601"/>
      <c r="J17" s="601"/>
    </row>
    <row r="18" spans="2:10" x14ac:dyDescent="0.3">
      <c r="B18" s="562" t="s">
        <v>1250</v>
      </c>
      <c r="C18" s="562"/>
      <c r="D18" s="478"/>
      <c r="E18" s="478"/>
      <c r="F18" s="478"/>
      <c r="G18" s="478"/>
      <c r="H18" s="478"/>
      <c r="I18" s="478"/>
      <c r="J18" s="478"/>
    </row>
    <row r="19" spans="2:10" ht="15.6" x14ac:dyDescent="0.3">
      <c r="B19" s="602" t="s">
        <v>1339</v>
      </c>
      <c r="C19" s="602"/>
      <c r="D19" s="602"/>
      <c r="E19" s="602"/>
      <c r="F19" s="602"/>
      <c r="G19" s="602"/>
      <c r="H19" s="602"/>
      <c r="I19" s="602"/>
      <c r="J19" s="602"/>
    </row>
  </sheetData>
  <mergeCells count="10">
    <mergeCell ref="B17:J17"/>
    <mergeCell ref="B18:C18"/>
    <mergeCell ref="B19:J19"/>
    <mergeCell ref="J2:J3"/>
    <mergeCell ref="B2:B3"/>
    <mergeCell ref="E2:E3"/>
    <mergeCell ref="F2:F3"/>
    <mergeCell ref="G2:G3"/>
    <mergeCell ref="H2:H3"/>
    <mergeCell ref="I2:I3"/>
  </mergeCells>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10"/>
  <sheetViews>
    <sheetView showGridLines="0" workbookViewId="0"/>
  </sheetViews>
  <sheetFormatPr defaultRowHeight="14.4" x14ac:dyDescent="0.3"/>
  <cols>
    <col min="2" max="2" width="26.5546875" customWidth="1"/>
    <col min="3" max="3" width="12.33203125" customWidth="1"/>
    <col min="4" max="4" width="12.44140625" customWidth="1"/>
    <col min="5" max="5" width="12.5546875" customWidth="1"/>
    <col min="6" max="6" width="14.6640625" customWidth="1"/>
    <col min="7" max="7" width="8.109375" customWidth="1"/>
    <col min="8" max="8" width="4.33203125" customWidth="1"/>
  </cols>
  <sheetData>
    <row r="1" spans="2:13" ht="15" thickBot="1" x14ac:dyDescent="0.35">
      <c r="B1" s="525" t="s">
        <v>197</v>
      </c>
      <c r="C1" s="465"/>
      <c r="D1" s="465"/>
      <c r="E1" s="465"/>
      <c r="F1" s="465"/>
      <c r="G1" s="465"/>
      <c r="H1" s="465"/>
      <c r="I1" s="465"/>
      <c r="J1" s="465"/>
      <c r="K1" s="465"/>
      <c r="L1" s="465"/>
      <c r="M1" s="465"/>
    </row>
    <row r="2" spans="2:13" ht="29.25" customHeight="1" thickBot="1" x14ac:dyDescent="0.35">
      <c r="B2" s="527" t="s">
        <v>0</v>
      </c>
      <c r="C2" s="531" t="s">
        <v>198</v>
      </c>
      <c r="D2" s="533"/>
      <c r="E2" s="533"/>
      <c r="F2" s="533"/>
      <c r="G2" s="533"/>
      <c r="H2" s="533"/>
    </row>
    <row r="3" spans="2:13" ht="29.25" customHeight="1" thickBot="1" x14ac:dyDescent="0.35">
      <c r="B3" s="528"/>
      <c r="C3" s="116" t="s">
        <v>27</v>
      </c>
      <c r="D3" s="531" t="s">
        <v>199</v>
      </c>
      <c r="E3" s="532"/>
      <c r="F3" s="531" t="s">
        <v>200</v>
      </c>
      <c r="G3" s="533"/>
      <c r="H3" s="533"/>
    </row>
    <row r="4" spans="2:13" x14ac:dyDescent="0.3">
      <c r="B4" s="17"/>
      <c r="C4" s="17" t="s">
        <v>67</v>
      </c>
      <c r="D4" s="17" t="s">
        <v>67</v>
      </c>
      <c r="E4" s="17" t="s">
        <v>32</v>
      </c>
      <c r="F4" s="36" t="s">
        <v>67</v>
      </c>
      <c r="G4" s="534" t="s">
        <v>32</v>
      </c>
      <c r="H4" s="536"/>
    </row>
    <row r="5" spans="2:13" x14ac:dyDescent="0.3">
      <c r="B5" s="33" t="s">
        <v>125</v>
      </c>
      <c r="C5" s="25">
        <f>D5+F5</f>
        <v>12461</v>
      </c>
      <c r="D5" s="25">
        <v>6066</v>
      </c>
      <c r="E5" s="45">
        <f>D5/C5*100</f>
        <v>48.679881229435843</v>
      </c>
      <c r="F5" s="25">
        <v>6395</v>
      </c>
      <c r="G5" s="542">
        <f>F5/C5*100</f>
        <v>51.320118770564157</v>
      </c>
      <c r="H5" s="543">
        <f t="shared" ref="H5" si="0">G5/F5*100</f>
        <v>0.80250381189310649</v>
      </c>
    </row>
    <row r="6" spans="2:13" ht="26.4" x14ac:dyDescent="0.3">
      <c r="B6" s="33" t="s">
        <v>126</v>
      </c>
      <c r="C6" s="25">
        <f t="shared" ref="C6:C9" si="1">D6+F6</f>
        <v>10081</v>
      </c>
      <c r="D6" s="25">
        <v>5039</v>
      </c>
      <c r="E6" s="45">
        <f t="shared" ref="E6:E10" si="2">D6/C6*100</f>
        <v>49.985120523757566</v>
      </c>
      <c r="F6" s="25">
        <v>5042</v>
      </c>
      <c r="G6" s="542">
        <f t="shared" ref="G6:G10" si="3">F6/C6*100</f>
        <v>50.014879476242434</v>
      </c>
      <c r="H6" s="543">
        <f t="shared" ref="H6:H10" si="4">G6/F6*100</f>
        <v>0.99196508282908447</v>
      </c>
    </row>
    <row r="7" spans="2:13" x14ac:dyDescent="0.3">
      <c r="B7" s="33" t="s">
        <v>127</v>
      </c>
      <c r="C7" s="25">
        <f t="shared" si="1"/>
        <v>24149</v>
      </c>
      <c r="D7" s="25">
        <v>13795</v>
      </c>
      <c r="E7" s="45">
        <f t="shared" si="2"/>
        <v>57.124518613607187</v>
      </c>
      <c r="F7" s="25">
        <v>10354</v>
      </c>
      <c r="G7" s="542">
        <f t="shared" si="3"/>
        <v>42.875481386392813</v>
      </c>
      <c r="H7" s="543">
        <f t="shared" si="4"/>
        <v>0.41409582177315829</v>
      </c>
    </row>
    <row r="8" spans="2:13" x14ac:dyDescent="0.3">
      <c r="B8" s="33" t="s">
        <v>128</v>
      </c>
      <c r="C8" s="25">
        <f t="shared" si="1"/>
        <v>15410</v>
      </c>
      <c r="D8" s="25">
        <v>6718</v>
      </c>
      <c r="E8" s="45">
        <f t="shared" si="2"/>
        <v>43.595068137573008</v>
      </c>
      <c r="F8" s="25">
        <v>8692</v>
      </c>
      <c r="G8" s="542">
        <f t="shared" si="3"/>
        <v>56.404931862426999</v>
      </c>
      <c r="H8" s="543">
        <f t="shared" si="4"/>
        <v>0.64892926670992868</v>
      </c>
    </row>
    <row r="9" spans="2:13" x14ac:dyDescent="0.3">
      <c r="B9" s="33" t="s">
        <v>129</v>
      </c>
      <c r="C9" s="25">
        <f t="shared" si="1"/>
        <v>17584</v>
      </c>
      <c r="D9" s="25">
        <v>9824</v>
      </c>
      <c r="E9" s="45">
        <f t="shared" si="2"/>
        <v>55.868971792538666</v>
      </c>
      <c r="F9" s="25">
        <v>7760</v>
      </c>
      <c r="G9" s="542">
        <f>F9/C9*100</f>
        <v>44.131028207461327</v>
      </c>
      <c r="H9" s="543">
        <f t="shared" si="4"/>
        <v>0.56869881710646042</v>
      </c>
    </row>
    <row r="10" spans="2:13" ht="15" thickBot="1" x14ac:dyDescent="0.35">
      <c r="B10" s="66" t="s">
        <v>130</v>
      </c>
      <c r="C10" s="29">
        <f>SUM(C5:C9)</f>
        <v>79685</v>
      </c>
      <c r="D10" s="29">
        <v>41442</v>
      </c>
      <c r="E10" s="47">
        <f t="shared" si="2"/>
        <v>52.007278659722658</v>
      </c>
      <c r="F10" s="29">
        <v>38243</v>
      </c>
      <c r="G10" s="544">
        <f t="shared" si="3"/>
        <v>47.992721340277342</v>
      </c>
      <c r="H10" s="545">
        <f t="shared" si="4"/>
        <v>0.12549413314927527</v>
      </c>
    </row>
  </sheetData>
  <mergeCells count="11">
    <mergeCell ref="G6:H6"/>
    <mergeCell ref="G7:H7"/>
    <mergeCell ref="G8:H8"/>
    <mergeCell ref="G9:H9"/>
    <mergeCell ref="G10:H10"/>
    <mergeCell ref="G5:H5"/>
    <mergeCell ref="C2:H2"/>
    <mergeCell ref="B2:B3"/>
    <mergeCell ref="D3:E3"/>
    <mergeCell ref="F3:H3"/>
    <mergeCell ref="G4:H4"/>
  </mergeCells>
  <pageMargins left="0.511811024" right="0.511811024" top="0.78740157499999996" bottom="0.78740157499999996" header="0.31496062000000002" footer="0.31496062000000002"/>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B1:M14"/>
  <sheetViews>
    <sheetView showGridLines="0" workbookViewId="0"/>
  </sheetViews>
  <sheetFormatPr defaultRowHeight="14.4" x14ac:dyDescent="0.3"/>
  <cols>
    <col min="2" max="2" width="25.44140625" customWidth="1"/>
    <col min="7" max="7" width="10.6640625" customWidth="1"/>
    <col min="8" max="8" width="9.6640625" customWidth="1"/>
    <col min="9" max="9" width="9.109375" customWidth="1"/>
  </cols>
  <sheetData>
    <row r="1" spans="2:13" ht="15" thickBot="1" x14ac:dyDescent="0.35">
      <c r="B1" s="516" t="s">
        <v>1134</v>
      </c>
      <c r="C1" s="516"/>
      <c r="D1" s="516"/>
      <c r="E1" s="516"/>
      <c r="F1" s="516"/>
      <c r="G1" s="516"/>
      <c r="H1" s="516"/>
      <c r="I1" s="516"/>
      <c r="J1" s="465"/>
      <c r="K1" s="465"/>
      <c r="L1" s="465"/>
      <c r="M1" s="465"/>
    </row>
    <row r="2" spans="2:13" x14ac:dyDescent="0.3">
      <c r="B2" s="569" t="s">
        <v>0</v>
      </c>
      <c r="C2" s="529" t="s">
        <v>1135</v>
      </c>
      <c r="D2" s="529" t="s">
        <v>1136</v>
      </c>
      <c r="E2" s="529" t="s">
        <v>204</v>
      </c>
      <c r="F2" s="529" t="s">
        <v>1137</v>
      </c>
      <c r="G2" s="534" t="s">
        <v>1138</v>
      </c>
      <c r="H2" s="536"/>
      <c r="I2" s="536"/>
    </row>
    <row r="3" spans="2:13" ht="15" thickBot="1" x14ac:dyDescent="0.35">
      <c r="B3" s="570"/>
      <c r="C3" s="538"/>
      <c r="D3" s="538"/>
      <c r="E3" s="538"/>
      <c r="F3" s="538"/>
      <c r="G3" s="535" t="s">
        <v>1139</v>
      </c>
      <c r="H3" s="537"/>
      <c r="I3" s="537"/>
    </row>
    <row r="4" spans="2:13" ht="27" thickBot="1" x14ac:dyDescent="0.35">
      <c r="B4" s="571"/>
      <c r="C4" s="530"/>
      <c r="D4" s="530"/>
      <c r="E4" s="530"/>
      <c r="F4" s="530"/>
      <c r="G4" s="388" t="s">
        <v>1140</v>
      </c>
      <c r="H4" s="388" t="s">
        <v>1141</v>
      </c>
      <c r="I4" s="396" t="s">
        <v>27</v>
      </c>
    </row>
    <row r="5" spans="2:13" x14ac:dyDescent="0.3">
      <c r="B5" s="569"/>
      <c r="C5" s="529" t="s">
        <v>67</v>
      </c>
      <c r="D5" s="393" t="s">
        <v>672</v>
      </c>
      <c r="E5" s="529" t="s">
        <v>152</v>
      </c>
      <c r="F5" s="529" t="s">
        <v>124</v>
      </c>
      <c r="G5" s="393" t="s">
        <v>1068</v>
      </c>
      <c r="H5" s="393" t="s">
        <v>1068</v>
      </c>
      <c r="I5" s="534" t="s">
        <v>1143</v>
      </c>
    </row>
    <row r="6" spans="2:13" x14ac:dyDescent="0.3">
      <c r="B6" s="570"/>
      <c r="C6" s="538"/>
      <c r="D6" s="393" t="s">
        <v>673</v>
      </c>
      <c r="E6" s="538"/>
      <c r="F6" s="538"/>
      <c r="G6" s="393" t="s">
        <v>1142</v>
      </c>
      <c r="H6" s="393" t="s">
        <v>673</v>
      </c>
      <c r="I6" s="539"/>
    </row>
    <row r="7" spans="2:13" x14ac:dyDescent="0.3">
      <c r="B7" s="407" t="s">
        <v>1144</v>
      </c>
      <c r="C7" s="25">
        <v>82706</v>
      </c>
      <c r="D7" s="23">
        <v>483</v>
      </c>
      <c r="E7" s="25">
        <v>39183</v>
      </c>
      <c r="F7" s="23">
        <v>607</v>
      </c>
      <c r="G7" s="23">
        <v>1.81</v>
      </c>
      <c r="H7" s="23">
        <v>856</v>
      </c>
      <c r="I7" s="24">
        <v>70.83</v>
      </c>
    </row>
    <row r="8" spans="2:13" x14ac:dyDescent="0.3">
      <c r="B8" s="407" t="s">
        <v>1145</v>
      </c>
      <c r="C8" s="25">
        <v>33846</v>
      </c>
      <c r="D8" s="23">
        <v>470</v>
      </c>
      <c r="E8" s="25">
        <v>15721</v>
      </c>
      <c r="F8" s="23">
        <v>630</v>
      </c>
      <c r="G8" s="23">
        <v>1.82</v>
      </c>
      <c r="H8" s="23">
        <v>845</v>
      </c>
      <c r="I8" s="24">
        <v>28.59</v>
      </c>
    </row>
    <row r="9" spans="2:13" x14ac:dyDescent="0.3">
      <c r="B9" s="407" t="s">
        <v>1146</v>
      </c>
      <c r="C9" s="25">
        <v>93931</v>
      </c>
      <c r="D9" s="23">
        <v>519</v>
      </c>
      <c r="E9" s="25">
        <v>47739</v>
      </c>
      <c r="F9" s="23">
        <v>624</v>
      </c>
      <c r="G9" s="23">
        <v>1.66</v>
      </c>
      <c r="H9" s="23">
        <v>844</v>
      </c>
      <c r="I9" s="24">
        <v>79.319999999999993</v>
      </c>
    </row>
    <row r="10" spans="2:13" x14ac:dyDescent="0.3">
      <c r="B10" s="407" t="s">
        <v>1147</v>
      </c>
      <c r="C10" s="25">
        <v>63095</v>
      </c>
      <c r="D10" s="23">
        <v>503</v>
      </c>
      <c r="E10" s="25">
        <v>30388</v>
      </c>
      <c r="F10" s="23">
        <v>772</v>
      </c>
      <c r="G10" s="23">
        <v>1.97</v>
      </c>
      <c r="H10" s="23">
        <v>948</v>
      </c>
      <c r="I10" s="24">
        <v>59.79</v>
      </c>
    </row>
    <row r="11" spans="2:13" x14ac:dyDescent="0.3">
      <c r="B11" s="407" t="s">
        <v>1148</v>
      </c>
      <c r="C11" s="25">
        <v>70811</v>
      </c>
      <c r="D11" s="23">
        <v>535</v>
      </c>
      <c r="E11" s="25">
        <v>36941</v>
      </c>
      <c r="F11" s="23">
        <v>721</v>
      </c>
      <c r="G11" s="23">
        <v>2.12</v>
      </c>
      <c r="H11" s="25">
        <v>1107</v>
      </c>
      <c r="I11" s="24">
        <v>78.42</v>
      </c>
    </row>
    <row r="12" spans="2:13" ht="15" thickBot="1" x14ac:dyDescent="0.35">
      <c r="B12" s="28" t="s">
        <v>39</v>
      </c>
      <c r="C12" s="29">
        <v>344389</v>
      </c>
      <c r="D12" s="30">
        <v>506</v>
      </c>
      <c r="E12" s="29">
        <f>SUM(E7:E11)</f>
        <v>169972</v>
      </c>
      <c r="F12" s="30">
        <v>668</v>
      </c>
      <c r="G12" s="30">
        <v>1.86</v>
      </c>
      <c r="H12" s="30">
        <v>920</v>
      </c>
      <c r="I12" s="31">
        <v>316.95</v>
      </c>
    </row>
    <row r="13" spans="2:13" x14ac:dyDescent="0.3">
      <c r="B13" s="601" t="s">
        <v>1340</v>
      </c>
      <c r="C13" s="601"/>
      <c r="D13" s="601"/>
      <c r="E13" s="601"/>
      <c r="F13" s="601"/>
      <c r="G13" s="601"/>
      <c r="H13" s="601"/>
      <c r="I13" s="601"/>
    </row>
    <row r="14" spans="2:13" x14ac:dyDescent="0.3">
      <c r="B14" s="562" t="s">
        <v>1341</v>
      </c>
      <c r="C14" s="562"/>
      <c r="D14" s="562"/>
      <c r="E14" s="562"/>
      <c r="F14" s="562"/>
      <c r="G14" s="562"/>
      <c r="H14" s="562"/>
      <c r="I14" s="562"/>
    </row>
  </sheetData>
  <mergeCells count="14">
    <mergeCell ref="B13:I13"/>
    <mergeCell ref="B14:I14"/>
    <mergeCell ref="B5:B6"/>
    <mergeCell ref="C5:C6"/>
    <mergeCell ref="E5:E6"/>
    <mergeCell ref="F5:F6"/>
    <mergeCell ref="I5:I6"/>
    <mergeCell ref="B2:B4"/>
    <mergeCell ref="C2:C4"/>
    <mergeCell ref="D2:D4"/>
    <mergeCell ref="E2:E4"/>
    <mergeCell ref="F2:F4"/>
    <mergeCell ref="G2:I2"/>
    <mergeCell ref="G3:I3"/>
  </mergeCells>
  <pageMargins left="0.511811024" right="0.511811024" top="0.78740157499999996" bottom="0.78740157499999996" header="0.31496062000000002" footer="0.3149606200000000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B1:T14"/>
  <sheetViews>
    <sheetView showGridLines="0" workbookViewId="0"/>
  </sheetViews>
  <sheetFormatPr defaultRowHeight="14.4" x14ac:dyDescent="0.3"/>
  <cols>
    <col min="2" max="2" width="19.44140625" customWidth="1"/>
  </cols>
  <sheetData>
    <row r="1" spans="2:20" ht="15" thickBot="1" x14ac:dyDescent="0.35">
      <c r="B1" s="516" t="s">
        <v>1149</v>
      </c>
      <c r="C1" s="516"/>
      <c r="D1" s="516"/>
      <c r="E1" s="516"/>
      <c r="F1" s="516"/>
      <c r="G1" s="516"/>
      <c r="H1" s="516"/>
      <c r="I1" s="516"/>
      <c r="J1" s="516"/>
      <c r="K1" s="516"/>
      <c r="L1" s="516"/>
      <c r="M1" s="465"/>
    </row>
    <row r="2" spans="2:20" x14ac:dyDescent="0.3">
      <c r="B2" s="387" t="s">
        <v>1150</v>
      </c>
      <c r="C2" s="529" t="s">
        <v>1135</v>
      </c>
      <c r="D2" s="529" t="s">
        <v>1136</v>
      </c>
      <c r="E2" s="534" t="s">
        <v>204</v>
      </c>
      <c r="F2" s="536"/>
      <c r="G2" s="536"/>
      <c r="H2" s="527"/>
      <c r="I2" s="534" t="s">
        <v>1153</v>
      </c>
      <c r="J2" s="536"/>
      <c r="K2" s="536"/>
      <c r="L2" s="536"/>
      <c r="M2" s="534" t="s">
        <v>1162</v>
      </c>
      <c r="N2" s="536"/>
      <c r="O2" s="536"/>
      <c r="P2" s="527"/>
      <c r="Q2" s="534" t="s">
        <v>1164</v>
      </c>
      <c r="R2" s="536"/>
      <c r="S2" s="536"/>
      <c r="T2" s="536"/>
    </row>
    <row r="3" spans="2:20" ht="15" thickBot="1" x14ac:dyDescent="0.35">
      <c r="B3" s="393" t="s">
        <v>1151</v>
      </c>
      <c r="C3" s="538"/>
      <c r="D3" s="538"/>
      <c r="E3" s="539" t="s">
        <v>1152</v>
      </c>
      <c r="F3" s="595"/>
      <c r="G3" s="595"/>
      <c r="H3" s="540"/>
      <c r="I3" s="535" t="s">
        <v>1154</v>
      </c>
      <c r="J3" s="537"/>
      <c r="K3" s="537"/>
      <c r="L3" s="537"/>
      <c r="M3" s="539" t="s">
        <v>1163</v>
      </c>
      <c r="N3" s="595"/>
      <c r="O3" s="595"/>
      <c r="P3" s="540"/>
      <c r="Q3" s="535"/>
      <c r="R3" s="537"/>
      <c r="S3" s="537"/>
      <c r="T3" s="537"/>
    </row>
    <row r="4" spans="2:20" ht="26.4" x14ac:dyDescent="0.3">
      <c r="B4" s="92"/>
      <c r="C4" s="538"/>
      <c r="D4" s="538"/>
      <c r="E4" s="529" t="s">
        <v>252</v>
      </c>
      <c r="F4" s="529" t="s">
        <v>253</v>
      </c>
      <c r="G4" s="529" t="s">
        <v>254</v>
      </c>
      <c r="H4" s="529" t="s">
        <v>27</v>
      </c>
      <c r="I4" s="387" t="s">
        <v>407</v>
      </c>
      <c r="J4" s="387" t="s">
        <v>408</v>
      </c>
      <c r="K4" s="387" t="s">
        <v>1155</v>
      </c>
      <c r="L4" s="534" t="s">
        <v>27</v>
      </c>
      <c r="M4" s="514" t="s">
        <v>407</v>
      </c>
      <c r="N4" s="389" t="s">
        <v>408</v>
      </c>
      <c r="O4" s="387" t="s">
        <v>445</v>
      </c>
      <c r="P4" s="529" t="s">
        <v>27</v>
      </c>
      <c r="Q4" s="387" t="s">
        <v>407</v>
      </c>
      <c r="R4" s="387" t="s">
        <v>408</v>
      </c>
      <c r="S4" s="529" t="s">
        <v>1165</v>
      </c>
      <c r="T4" s="534" t="s">
        <v>27</v>
      </c>
    </row>
    <row r="5" spans="2:20" ht="15" thickBot="1" x14ac:dyDescent="0.35">
      <c r="B5" s="401"/>
      <c r="C5" s="530"/>
      <c r="D5" s="530"/>
      <c r="E5" s="530"/>
      <c r="F5" s="530"/>
      <c r="G5" s="530"/>
      <c r="H5" s="530"/>
      <c r="I5" s="388" t="s">
        <v>406</v>
      </c>
      <c r="J5" s="388" t="s">
        <v>406</v>
      </c>
      <c r="K5" s="388" t="s">
        <v>406</v>
      </c>
      <c r="L5" s="535"/>
      <c r="M5" s="515" t="s">
        <v>406</v>
      </c>
      <c r="N5" s="390" t="s">
        <v>406</v>
      </c>
      <c r="O5" s="388" t="s">
        <v>446</v>
      </c>
      <c r="P5" s="530"/>
      <c r="Q5" s="388" t="s">
        <v>406</v>
      </c>
      <c r="R5" s="388" t="s">
        <v>406</v>
      </c>
      <c r="S5" s="530"/>
      <c r="T5" s="535"/>
    </row>
    <row r="6" spans="2:20" x14ac:dyDescent="0.3">
      <c r="B6" s="603"/>
      <c r="C6" s="529" t="s">
        <v>67</v>
      </c>
      <c r="D6" s="393" t="s">
        <v>672</v>
      </c>
      <c r="E6" s="529" t="s">
        <v>152</v>
      </c>
      <c r="F6" s="529" t="s">
        <v>152</v>
      </c>
      <c r="G6" s="529" t="s">
        <v>152</v>
      </c>
      <c r="H6" s="529" t="s">
        <v>152</v>
      </c>
      <c r="I6" s="393" t="s">
        <v>1156</v>
      </c>
      <c r="J6" s="393" t="s">
        <v>1156</v>
      </c>
      <c r="K6" s="393" t="s">
        <v>1156</v>
      </c>
      <c r="L6" s="406" t="s">
        <v>1156</v>
      </c>
      <c r="M6" s="517" t="s">
        <v>1068</v>
      </c>
      <c r="N6" s="393" t="s">
        <v>1068</v>
      </c>
      <c r="O6" s="393" t="s">
        <v>1068</v>
      </c>
      <c r="P6" s="393" t="s">
        <v>1068</v>
      </c>
      <c r="Q6" s="529" t="s">
        <v>1143</v>
      </c>
      <c r="R6" s="529" t="s">
        <v>1143</v>
      </c>
      <c r="S6" s="529" t="s">
        <v>1143</v>
      </c>
      <c r="T6" s="534" t="s">
        <v>1143</v>
      </c>
    </row>
    <row r="7" spans="2:20" x14ac:dyDescent="0.3">
      <c r="B7" s="604"/>
      <c r="C7" s="538"/>
      <c r="D7" s="393" t="s">
        <v>673</v>
      </c>
      <c r="E7" s="538"/>
      <c r="F7" s="538"/>
      <c r="G7" s="538"/>
      <c r="H7" s="538"/>
      <c r="I7" s="393" t="s">
        <v>1142</v>
      </c>
      <c r="J7" s="393" t="s">
        <v>1142</v>
      </c>
      <c r="K7" s="393" t="s">
        <v>1142</v>
      </c>
      <c r="L7" s="406" t="s">
        <v>1142</v>
      </c>
      <c r="M7" s="517" t="s">
        <v>1142</v>
      </c>
      <c r="N7" s="393" t="s">
        <v>1142</v>
      </c>
      <c r="O7" s="393" t="s">
        <v>1142</v>
      </c>
      <c r="P7" s="393" t="s">
        <v>1142</v>
      </c>
      <c r="Q7" s="538"/>
      <c r="R7" s="538"/>
      <c r="S7" s="538"/>
      <c r="T7" s="539"/>
    </row>
    <row r="8" spans="2:20" x14ac:dyDescent="0.3">
      <c r="B8" s="407" t="s">
        <v>1157</v>
      </c>
      <c r="C8" s="25">
        <v>51509</v>
      </c>
      <c r="D8" s="23">
        <v>615</v>
      </c>
      <c r="E8" s="25">
        <v>30188</v>
      </c>
      <c r="F8" s="23" t="s">
        <v>1158</v>
      </c>
      <c r="G8" s="23" t="s">
        <v>41</v>
      </c>
      <c r="H8" s="25">
        <v>30188</v>
      </c>
      <c r="I8" s="27">
        <v>300</v>
      </c>
      <c r="J8" s="23" t="s">
        <v>99</v>
      </c>
      <c r="K8" s="23" t="s">
        <v>1159</v>
      </c>
      <c r="L8" s="24">
        <v>300</v>
      </c>
      <c r="M8" s="526">
        <v>0.84</v>
      </c>
      <c r="N8" s="23" t="s">
        <v>1159</v>
      </c>
      <c r="O8" s="23" t="s">
        <v>1159</v>
      </c>
      <c r="P8" s="23">
        <v>0.84</v>
      </c>
      <c r="Q8" s="27">
        <v>25.34</v>
      </c>
      <c r="R8" s="23" t="s">
        <v>1159</v>
      </c>
      <c r="S8" s="23" t="s">
        <v>1159</v>
      </c>
      <c r="T8" s="77">
        <v>25.34</v>
      </c>
    </row>
    <row r="9" spans="2:20" x14ac:dyDescent="0.3">
      <c r="B9" s="407" t="s">
        <v>1160</v>
      </c>
      <c r="C9" s="25">
        <v>67294</v>
      </c>
      <c r="D9" s="23">
        <v>594</v>
      </c>
      <c r="E9" s="25">
        <v>1540</v>
      </c>
      <c r="F9" s="25">
        <v>37502</v>
      </c>
      <c r="G9" s="23" t="s">
        <v>41</v>
      </c>
      <c r="H9" s="25">
        <v>39042</v>
      </c>
      <c r="I9" s="23">
        <v>193</v>
      </c>
      <c r="J9" s="27">
        <v>548</v>
      </c>
      <c r="K9" s="23" t="s">
        <v>99</v>
      </c>
      <c r="L9" s="24">
        <v>534</v>
      </c>
      <c r="M9" s="526">
        <v>0.53</v>
      </c>
      <c r="N9" s="23">
        <v>1.53</v>
      </c>
      <c r="O9" s="23" t="s">
        <v>99</v>
      </c>
      <c r="P9" s="23">
        <v>1.49</v>
      </c>
      <c r="Q9" s="23">
        <v>0.82</v>
      </c>
      <c r="R9" s="27">
        <v>57.26</v>
      </c>
      <c r="S9" s="23" t="s">
        <v>1159</v>
      </c>
      <c r="T9" s="77">
        <v>58.08</v>
      </c>
    </row>
    <row r="10" spans="2:20" x14ac:dyDescent="0.3">
      <c r="B10" s="407" t="s">
        <v>1161</v>
      </c>
      <c r="C10" s="25">
        <v>225586</v>
      </c>
      <c r="D10" s="23">
        <v>455</v>
      </c>
      <c r="E10" s="25">
        <v>2586</v>
      </c>
      <c r="F10" s="25">
        <v>5952</v>
      </c>
      <c r="G10" s="25">
        <v>92204</v>
      </c>
      <c r="H10" s="25">
        <v>100742</v>
      </c>
      <c r="I10" s="23">
        <v>150</v>
      </c>
      <c r="J10" s="23">
        <v>356</v>
      </c>
      <c r="K10" s="27">
        <v>880</v>
      </c>
      <c r="L10" s="24">
        <v>830</v>
      </c>
      <c r="M10" s="526">
        <v>0.42</v>
      </c>
      <c r="N10" s="23">
        <v>0.99</v>
      </c>
      <c r="O10" s="23">
        <v>2.46</v>
      </c>
      <c r="P10" s="23">
        <v>2.3199999999999998</v>
      </c>
      <c r="Q10" s="23">
        <v>1.08</v>
      </c>
      <c r="R10" s="23">
        <v>5.9</v>
      </c>
      <c r="S10" s="27">
        <v>226.55</v>
      </c>
      <c r="T10" s="77">
        <v>233.53</v>
      </c>
    </row>
    <row r="11" spans="2:20" ht="15" thickBot="1" x14ac:dyDescent="0.35">
      <c r="B11" s="28" t="s">
        <v>90</v>
      </c>
      <c r="C11" s="29">
        <v>344389</v>
      </c>
      <c r="D11" s="30">
        <v>506</v>
      </c>
      <c r="E11" s="29">
        <v>34314</v>
      </c>
      <c r="F11" s="29">
        <v>43454</v>
      </c>
      <c r="G11" s="29">
        <v>92204</v>
      </c>
      <c r="H11" s="29">
        <v>169972</v>
      </c>
      <c r="I11" s="30">
        <v>284</v>
      </c>
      <c r="J11" s="30">
        <v>522</v>
      </c>
      <c r="K11" s="30">
        <v>880</v>
      </c>
      <c r="L11" s="31">
        <v>668</v>
      </c>
      <c r="M11" s="230">
        <v>0.79</v>
      </c>
      <c r="N11" s="30">
        <v>1.45</v>
      </c>
      <c r="O11" s="30">
        <v>2.46</v>
      </c>
      <c r="P11" s="30">
        <v>1.86</v>
      </c>
      <c r="Q11" s="30">
        <v>27.24</v>
      </c>
      <c r="R11" s="30">
        <v>63.16</v>
      </c>
      <c r="S11" s="30">
        <v>226.55</v>
      </c>
      <c r="T11" s="31">
        <v>316.95</v>
      </c>
    </row>
    <row r="12" spans="2:20" x14ac:dyDescent="0.3">
      <c r="B12" s="495" t="s">
        <v>1245</v>
      </c>
      <c r="C12" s="496"/>
      <c r="D12" s="496"/>
      <c r="E12" s="496"/>
      <c r="F12" s="496"/>
      <c r="G12" s="496"/>
      <c r="H12" s="496"/>
      <c r="I12" s="496"/>
    </row>
    <row r="13" spans="2:20" x14ac:dyDescent="0.3">
      <c r="B13" s="605" t="s">
        <v>1340</v>
      </c>
      <c r="C13" s="605"/>
      <c r="D13" s="605"/>
      <c r="E13" s="605"/>
      <c r="F13" s="605"/>
      <c r="G13" s="605"/>
      <c r="H13" s="605"/>
      <c r="I13" s="605"/>
      <c r="J13" s="605"/>
      <c r="K13" s="605"/>
      <c r="L13" s="605"/>
    </row>
    <row r="14" spans="2:20" x14ac:dyDescent="0.3">
      <c r="B14" s="562" t="s">
        <v>1341</v>
      </c>
      <c r="C14" s="562"/>
      <c r="D14" s="562"/>
      <c r="E14" s="562"/>
      <c r="F14" s="562"/>
      <c r="G14" s="562"/>
      <c r="H14" s="562"/>
      <c r="I14" s="562"/>
    </row>
  </sheetData>
  <mergeCells count="29">
    <mergeCell ref="B13:L13"/>
    <mergeCell ref="Q6:Q7"/>
    <mergeCell ref="R6:R7"/>
    <mergeCell ref="S6:S7"/>
    <mergeCell ref="T6:T7"/>
    <mergeCell ref="P4:P5"/>
    <mergeCell ref="S4:S5"/>
    <mergeCell ref="T4:T5"/>
    <mergeCell ref="M2:P2"/>
    <mergeCell ref="Q2:T3"/>
    <mergeCell ref="M3:P3"/>
    <mergeCell ref="E4:E5"/>
    <mergeCell ref="F4:F5"/>
    <mergeCell ref="G4:G5"/>
    <mergeCell ref="H4:H5"/>
    <mergeCell ref="B14:I14"/>
    <mergeCell ref="L4:L5"/>
    <mergeCell ref="B6:B7"/>
    <mergeCell ref="C6:C7"/>
    <mergeCell ref="E6:E7"/>
    <mergeCell ref="F6:F7"/>
    <mergeCell ref="G6:G7"/>
    <mergeCell ref="I2:L2"/>
    <mergeCell ref="I3:L3"/>
    <mergeCell ref="H6:H7"/>
    <mergeCell ref="C2:C5"/>
    <mergeCell ref="D2:D5"/>
    <mergeCell ref="E2:H2"/>
    <mergeCell ref="E3:H3"/>
  </mergeCells>
  <pageMargins left="0.511811024" right="0.511811024" top="0.78740157499999996" bottom="0.78740157499999996" header="0.31496062000000002" footer="0.3149606200000000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B1:M9"/>
  <sheetViews>
    <sheetView showGridLines="0" workbookViewId="0"/>
  </sheetViews>
  <sheetFormatPr defaultRowHeight="14.4" x14ac:dyDescent="0.3"/>
  <cols>
    <col min="2" max="2" width="39.44140625" customWidth="1"/>
    <col min="3" max="3" width="14.88671875" customWidth="1"/>
    <col min="4" max="4" width="16.88671875" customWidth="1"/>
  </cols>
  <sheetData>
    <row r="1" spans="2:13" ht="15" thickBot="1" x14ac:dyDescent="0.35">
      <c r="B1" s="516" t="s">
        <v>1166</v>
      </c>
      <c r="C1" s="516"/>
      <c r="D1" s="516"/>
      <c r="E1" s="465"/>
      <c r="F1" s="465"/>
      <c r="G1" s="465"/>
      <c r="H1" s="465"/>
      <c r="I1" s="465"/>
      <c r="J1" s="465"/>
      <c r="K1" s="465"/>
      <c r="L1" s="465"/>
      <c r="M1" s="465"/>
    </row>
    <row r="2" spans="2:13" ht="26.4" x14ac:dyDescent="0.3">
      <c r="B2" s="569" t="s">
        <v>1167</v>
      </c>
      <c r="C2" s="387" t="s">
        <v>1138</v>
      </c>
      <c r="D2" s="395" t="s">
        <v>1168</v>
      </c>
    </row>
    <row r="3" spans="2:13" ht="27" thickBot="1" x14ac:dyDescent="0.35">
      <c r="B3" s="571"/>
      <c r="C3" s="388" t="s">
        <v>1139</v>
      </c>
      <c r="D3" s="396" t="s">
        <v>1169</v>
      </c>
    </row>
    <row r="4" spans="2:13" ht="26.4" x14ac:dyDescent="0.3">
      <c r="B4" s="407"/>
      <c r="C4" s="393" t="s">
        <v>1143</v>
      </c>
      <c r="D4" s="406" t="s">
        <v>526</v>
      </c>
    </row>
    <row r="5" spans="2:13" x14ac:dyDescent="0.3">
      <c r="B5" s="407" t="s">
        <v>1170</v>
      </c>
      <c r="C5" s="23">
        <v>87.31</v>
      </c>
      <c r="D5" s="441">
        <v>0.27500000000000002</v>
      </c>
    </row>
    <row r="6" spans="2:13" x14ac:dyDescent="0.3">
      <c r="B6" s="407" t="s">
        <v>1171</v>
      </c>
      <c r="C6" s="23">
        <v>184.77</v>
      </c>
      <c r="D6" s="441">
        <v>0.58299999999999996</v>
      </c>
    </row>
    <row r="7" spans="2:13" x14ac:dyDescent="0.3">
      <c r="B7" s="407" t="s">
        <v>1172</v>
      </c>
      <c r="C7" s="23">
        <v>39.15</v>
      </c>
      <c r="D7" s="441">
        <v>0.124</v>
      </c>
    </row>
    <row r="8" spans="2:13" x14ac:dyDescent="0.3">
      <c r="B8" s="407" t="s">
        <v>1173</v>
      </c>
      <c r="C8" s="23">
        <v>5.72</v>
      </c>
      <c r="D8" s="441">
        <v>1.7999999999999999E-2</v>
      </c>
    </row>
    <row r="9" spans="2:13" ht="15" thickBot="1" x14ac:dyDescent="0.35">
      <c r="B9" s="28" t="s">
        <v>1174</v>
      </c>
      <c r="C9" s="30">
        <v>316.95</v>
      </c>
      <c r="D9" s="442">
        <v>1</v>
      </c>
    </row>
  </sheetData>
  <mergeCells count="1">
    <mergeCell ref="B2:B3"/>
  </mergeCells>
  <pageMargins left="0.511811024" right="0.511811024" top="0.78740157499999996" bottom="0.78740157499999996" header="0.31496062000000002" footer="0.3149606200000000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B1:T14"/>
  <sheetViews>
    <sheetView showGridLines="0" workbookViewId="0"/>
  </sheetViews>
  <sheetFormatPr defaultRowHeight="14.4" x14ac:dyDescent="0.3"/>
  <sheetData>
    <row r="1" spans="2:20" ht="15" thickBot="1" x14ac:dyDescent="0.35">
      <c r="B1" s="516" t="s">
        <v>1175</v>
      </c>
      <c r="C1" s="516"/>
      <c r="D1" s="516"/>
      <c r="E1" s="516"/>
      <c r="F1" s="516"/>
      <c r="G1" s="516"/>
      <c r="H1" s="516"/>
      <c r="I1" s="516"/>
      <c r="J1" s="516"/>
      <c r="K1" s="516"/>
      <c r="L1" s="516"/>
      <c r="M1" s="516"/>
      <c r="N1" s="516"/>
      <c r="O1" s="516"/>
      <c r="P1" s="516"/>
      <c r="Q1" s="516"/>
      <c r="R1" s="516"/>
      <c r="S1" s="516"/>
      <c r="T1" s="516"/>
    </row>
    <row r="2" spans="2:20" ht="15.75" customHeight="1" thickBot="1" x14ac:dyDescent="0.35">
      <c r="B2" s="527" t="s">
        <v>1167</v>
      </c>
      <c r="C2" s="531" t="s">
        <v>1176</v>
      </c>
      <c r="D2" s="533"/>
      <c r="E2" s="533"/>
      <c r="F2" s="532"/>
      <c r="G2" s="531" t="s">
        <v>1177</v>
      </c>
      <c r="H2" s="533"/>
      <c r="I2" s="532"/>
      <c r="J2" s="531" t="s">
        <v>1178</v>
      </c>
      <c r="K2" s="533"/>
      <c r="L2" s="533"/>
      <c r="M2" s="532"/>
      <c r="N2" s="531" t="s">
        <v>1179</v>
      </c>
      <c r="O2" s="533"/>
      <c r="P2" s="532"/>
      <c r="Q2" s="531" t="s">
        <v>1180</v>
      </c>
      <c r="R2" s="533"/>
      <c r="S2" s="532"/>
      <c r="T2" s="534" t="s">
        <v>27</v>
      </c>
    </row>
    <row r="3" spans="2:20" ht="16.2" thickBot="1" x14ac:dyDescent="0.35">
      <c r="B3" s="528"/>
      <c r="C3" s="395" t="s">
        <v>18</v>
      </c>
      <c r="D3" s="395" t="s">
        <v>9</v>
      </c>
      <c r="E3" s="395" t="s">
        <v>1</v>
      </c>
      <c r="F3" s="443" t="s">
        <v>1181</v>
      </c>
      <c r="G3" s="395" t="s">
        <v>19</v>
      </c>
      <c r="H3" s="395" t="s">
        <v>17</v>
      </c>
      <c r="I3" s="443" t="s">
        <v>1181</v>
      </c>
      <c r="J3" s="395" t="s">
        <v>15</v>
      </c>
      <c r="K3" s="395" t="s">
        <v>12</v>
      </c>
      <c r="L3" s="395" t="s">
        <v>11</v>
      </c>
      <c r="M3" s="443" t="s">
        <v>1181</v>
      </c>
      <c r="N3" s="395" t="s">
        <v>16</v>
      </c>
      <c r="O3" s="395" t="s">
        <v>14</v>
      </c>
      <c r="P3" s="443" t="s">
        <v>1181</v>
      </c>
      <c r="Q3" s="395" t="s">
        <v>7</v>
      </c>
      <c r="R3" s="395" t="s">
        <v>13</v>
      </c>
      <c r="S3" s="443" t="s">
        <v>1181</v>
      </c>
      <c r="T3" s="535"/>
    </row>
    <row r="4" spans="2:20" x14ac:dyDescent="0.3">
      <c r="B4" s="444"/>
      <c r="C4" s="395" t="s">
        <v>32</v>
      </c>
      <c r="D4" s="395" t="s">
        <v>32</v>
      </c>
      <c r="E4" s="395" t="s">
        <v>32</v>
      </c>
      <c r="F4" s="387" t="s">
        <v>32</v>
      </c>
      <c r="G4" s="395" t="s">
        <v>32</v>
      </c>
      <c r="H4" s="395" t="s">
        <v>32</v>
      </c>
      <c r="I4" s="387" t="s">
        <v>32</v>
      </c>
      <c r="J4" s="395" t="s">
        <v>32</v>
      </c>
      <c r="K4" s="395" t="s">
        <v>32</v>
      </c>
      <c r="L4" s="395" t="s">
        <v>32</v>
      </c>
      <c r="M4" s="387" t="s">
        <v>32</v>
      </c>
      <c r="N4" s="395" t="s">
        <v>32</v>
      </c>
      <c r="O4" s="395" t="s">
        <v>32</v>
      </c>
      <c r="P4" s="387" t="s">
        <v>32</v>
      </c>
      <c r="Q4" s="395" t="s">
        <v>32</v>
      </c>
      <c r="R4" s="395" t="s">
        <v>32</v>
      </c>
      <c r="S4" s="387" t="s">
        <v>32</v>
      </c>
      <c r="T4" s="395" t="s">
        <v>32</v>
      </c>
    </row>
    <row r="5" spans="2:20" x14ac:dyDescent="0.3">
      <c r="B5" s="393" t="s">
        <v>1182</v>
      </c>
      <c r="C5" s="24">
        <v>12.4</v>
      </c>
      <c r="D5" s="24">
        <v>25.1</v>
      </c>
      <c r="E5" s="24">
        <v>41.1</v>
      </c>
      <c r="F5" s="27">
        <v>29.5</v>
      </c>
      <c r="G5" s="24">
        <v>27.2</v>
      </c>
      <c r="H5" s="24">
        <v>36.5</v>
      </c>
      <c r="I5" s="27">
        <v>31.5</v>
      </c>
      <c r="J5" s="24">
        <v>27.2</v>
      </c>
      <c r="K5" s="24">
        <v>41.7</v>
      </c>
      <c r="L5" s="24">
        <v>35.299999999999997</v>
      </c>
      <c r="M5" s="27">
        <v>37.9</v>
      </c>
      <c r="N5" s="24">
        <v>22.3</v>
      </c>
      <c r="O5" s="24">
        <v>37.1</v>
      </c>
      <c r="P5" s="27">
        <v>26.8</v>
      </c>
      <c r="Q5" s="24">
        <v>16.100000000000001</v>
      </c>
      <c r="R5" s="24">
        <v>13.1</v>
      </c>
      <c r="S5" s="23">
        <v>14.4</v>
      </c>
      <c r="T5" s="77">
        <v>27.7</v>
      </c>
    </row>
    <row r="6" spans="2:20" x14ac:dyDescent="0.3">
      <c r="B6" s="393" t="s">
        <v>1183</v>
      </c>
      <c r="C6" s="24">
        <v>60.2</v>
      </c>
      <c r="D6" s="24">
        <v>60.6</v>
      </c>
      <c r="E6" s="24">
        <v>51.2</v>
      </c>
      <c r="F6" s="27">
        <v>57.3</v>
      </c>
      <c r="G6" s="24">
        <v>64.5</v>
      </c>
      <c r="H6" s="24">
        <v>45</v>
      </c>
      <c r="I6" s="27">
        <v>55.6</v>
      </c>
      <c r="J6" s="24">
        <v>61.9</v>
      </c>
      <c r="K6" s="24">
        <v>47.9</v>
      </c>
      <c r="L6" s="24">
        <v>56.9</v>
      </c>
      <c r="M6" s="27">
        <v>52.5</v>
      </c>
      <c r="N6" s="24">
        <v>62.3</v>
      </c>
      <c r="O6" s="24">
        <v>51.5</v>
      </c>
      <c r="P6" s="27">
        <v>59.1</v>
      </c>
      <c r="Q6" s="24">
        <v>58.2</v>
      </c>
      <c r="R6" s="24">
        <v>69.7</v>
      </c>
      <c r="S6" s="23">
        <v>64.7</v>
      </c>
      <c r="T6" s="77">
        <v>58.3</v>
      </c>
    </row>
    <row r="7" spans="2:20" x14ac:dyDescent="0.3">
      <c r="B7" s="393" t="s">
        <v>1184</v>
      </c>
      <c r="C7" s="24">
        <v>26.4</v>
      </c>
      <c r="D7" s="24">
        <v>9.8000000000000007</v>
      </c>
      <c r="E7" s="24">
        <v>6.2</v>
      </c>
      <c r="F7" s="27">
        <v>10.1</v>
      </c>
      <c r="G7" s="24">
        <v>8.1</v>
      </c>
      <c r="H7" s="24">
        <v>18.100000000000001</v>
      </c>
      <c r="I7" s="27">
        <v>12.7</v>
      </c>
      <c r="J7" s="24">
        <v>9.4</v>
      </c>
      <c r="K7" s="24">
        <v>9.6</v>
      </c>
      <c r="L7" s="24">
        <v>4.9000000000000004</v>
      </c>
      <c r="M7" s="27">
        <v>8</v>
      </c>
      <c r="N7" s="24">
        <v>14.3</v>
      </c>
      <c r="O7" s="24">
        <v>11.1</v>
      </c>
      <c r="P7" s="27">
        <v>13.4</v>
      </c>
      <c r="Q7" s="24">
        <v>22.4</v>
      </c>
      <c r="R7" s="24">
        <v>15.8</v>
      </c>
      <c r="S7" s="23">
        <v>18.7</v>
      </c>
      <c r="T7" s="77">
        <v>12.4</v>
      </c>
    </row>
    <row r="8" spans="2:20" ht="15" thickBot="1" x14ac:dyDescent="0.35">
      <c r="B8" s="388" t="s">
        <v>1185</v>
      </c>
      <c r="C8" s="445">
        <v>1</v>
      </c>
      <c r="D8" s="445">
        <v>4.4000000000000004</v>
      </c>
      <c r="E8" s="445">
        <v>1.5</v>
      </c>
      <c r="F8" s="30">
        <v>3.1</v>
      </c>
      <c r="G8" s="445">
        <v>0.2</v>
      </c>
      <c r="H8" s="445">
        <v>0.4</v>
      </c>
      <c r="I8" s="30">
        <v>0.3</v>
      </c>
      <c r="J8" s="445">
        <v>1.5</v>
      </c>
      <c r="K8" s="445">
        <v>0.8</v>
      </c>
      <c r="L8" s="445">
        <v>2.9</v>
      </c>
      <c r="M8" s="30">
        <v>1.6</v>
      </c>
      <c r="N8" s="445">
        <v>1</v>
      </c>
      <c r="O8" s="445">
        <v>0.3</v>
      </c>
      <c r="P8" s="30">
        <v>0.8</v>
      </c>
      <c r="Q8" s="445">
        <v>3.3</v>
      </c>
      <c r="R8" s="445">
        <v>1.3</v>
      </c>
      <c r="S8" s="96">
        <v>2.2000000000000002</v>
      </c>
      <c r="T8" s="31">
        <v>1.8</v>
      </c>
    </row>
    <row r="9" spans="2:20" x14ac:dyDescent="0.3">
      <c r="B9" s="607" t="s">
        <v>1342</v>
      </c>
      <c r="C9" s="607"/>
      <c r="D9" s="607"/>
      <c r="E9" s="607"/>
      <c r="F9" s="607"/>
      <c r="G9" s="607"/>
      <c r="H9" s="607"/>
      <c r="I9" s="607"/>
    </row>
    <row r="10" spans="2:20" x14ac:dyDescent="0.3">
      <c r="B10" s="606" t="s">
        <v>1343</v>
      </c>
      <c r="C10" s="606"/>
      <c r="D10" s="606"/>
      <c r="E10" s="606"/>
      <c r="F10" s="606"/>
      <c r="G10" s="606"/>
      <c r="H10" s="606"/>
      <c r="I10" s="606"/>
    </row>
    <row r="11" spans="2:20" x14ac:dyDescent="0.3">
      <c r="B11" s="606" t="s">
        <v>1344</v>
      </c>
      <c r="C11" s="606"/>
      <c r="D11" s="606"/>
      <c r="E11" s="606"/>
      <c r="F11" s="606"/>
      <c r="G11" s="606"/>
      <c r="H11" s="606"/>
      <c r="I11" s="606"/>
    </row>
    <row r="12" spans="2:20" x14ac:dyDescent="0.3">
      <c r="B12" s="606" t="s">
        <v>1345</v>
      </c>
      <c r="C12" s="606"/>
      <c r="D12" s="606"/>
      <c r="E12" s="606"/>
      <c r="F12" s="606"/>
      <c r="G12" s="606"/>
      <c r="H12" s="606"/>
      <c r="I12" s="606"/>
    </row>
    <row r="13" spans="2:20" x14ac:dyDescent="0.3">
      <c r="B13" s="606" t="s">
        <v>1346</v>
      </c>
      <c r="C13" s="606"/>
      <c r="D13" s="606"/>
      <c r="E13" s="606"/>
      <c r="F13" s="606"/>
      <c r="G13" s="606"/>
      <c r="H13" s="606"/>
      <c r="I13" s="606"/>
    </row>
    <row r="14" spans="2:20" x14ac:dyDescent="0.3">
      <c r="B14" s="606" t="s">
        <v>1347</v>
      </c>
      <c r="C14" s="606"/>
      <c r="D14" s="606"/>
      <c r="E14" s="606"/>
      <c r="F14" s="606"/>
      <c r="G14" s="606"/>
      <c r="H14" s="606"/>
      <c r="I14" s="606"/>
    </row>
  </sheetData>
  <mergeCells count="13">
    <mergeCell ref="B13:I13"/>
    <mergeCell ref="B14:I14"/>
    <mergeCell ref="B9:I9"/>
    <mergeCell ref="B10:I10"/>
    <mergeCell ref="B11:I11"/>
    <mergeCell ref="B12:I12"/>
    <mergeCell ref="T2:T3"/>
    <mergeCell ref="B2:B3"/>
    <mergeCell ref="C2:F2"/>
    <mergeCell ref="G2:I2"/>
    <mergeCell ref="J2:M2"/>
    <mergeCell ref="N2:P2"/>
    <mergeCell ref="Q2:S2"/>
  </mergeCells>
  <pageMargins left="0.511811024" right="0.511811024" top="0.78740157499999996" bottom="0.78740157499999996" header="0.31496062000000002" footer="0.31496062000000002"/>
  <pageSetup paperSize="9"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B1:M19"/>
  <sheetViews>
    <sheetView showGridLines="0" workbookViewId="0"/>
  </sheetViews>
  <sheetFormatPr defaultRowHeight="14.4" x14ac:dyDescent="0.3"/>
  <cols>
    <col min="2" max="2" width="24.88671875" customWidth="1"/>
  </cols>
  <sheetData>
    <row r="1" spans="2:13" ht="15" thickBot="1" x14ac:dyDescent="0.35">
      <c r="B1" s="516" t="s">
        <v>1186</v>
      </c>
      <c r="C1" s="516"/>
      <c r="D1" s="516"/>
      <c r="E1" s="516"/>
      <c r="F1" s="516"/>
      <c r="G1" s="516"/>
      <c r="H1" s="516"/>
      <c r="I1" s="516"/>
      <c r="J1" s="516"/>
      <c r="K1" s="516"/>
      <c r="L1" s="465"/>
      <c r="M1" s="465"/>
    </row>
    <row r="2" spans="2:13" ht="24.75" customHeight="1" thickBot="1" x14ac:dyDescent="0.35">
      <c r="B2" s="596" t="s">
        <v>1062</v>
      </c>
      <c r="C2" s="529" t="s">
        <v>1135</v>
      </c>
      <c r="D2" s="529" t="s">
        <v>1187</v>
      </c>
      <c r="E2" s="531" t="s">
        <v>1188</v>
      </c>
      <c r="F2" s="533"/>
      <c r="G2" s="533"/>
      <c r="H2" s="532"/>
      <c r="I2" s="531" t="s">
        <v>1162</v>
      </c>
      <c r="J2" s="533"/>
      <c r="K2" s="533"/>
    </row>
    <row r="3" spans="2:13" ht="53.4" thickBot="1" x14ac:dyDescent="0.35">
      <c r="B3" s="611"/>
      <c r="C3" s="530"/>
      <c r="D3" s="530"/>
      <c r="E3" s="388" t="s">
        <v>204</v>
      </c>
      <c r="F3" s="388" t="s">
        <v>1137</v>
      </c>
      <c r="G3" s="388" t="s">
        <v>1189</v>
      </c>
      <c r="H3" s="388" t="s">
        <v>1190</v>
      </c>
      <c r="I3" s="388" t="s">
        <v>1140</v>
      </c>
      <c r="J3" s="388" t="s">
        <v>1141</v>
      </c>
      <c r="K3" s="396" t="s">
        <v>27</v>
      </c>
    </row>
    <row r="4" spans="2:13" x14ac:dyDescent="0.3">
      <c r="B4" s="569"/>
      <c r="C4" s="529" t="s">
        <v>67</v>
      </c>
      <c r="D4" s="393" t="s">
        <v>672</v>
      </c>
      <c r="E4" s="529" t="s">
        <v>152</v>
      </c>
      <c r="F4" s="529" t="s">
        <v>124</v>
      </c>
      <c r="G4" s="529" t="s">
        <v>124</v>
      </c>
      <c r="H4" s="529" t="s">
        <v>32</v>
      </c>
      <c r="I4" s="393" t="s">
        <v>1068</v>
      </c>
      <c r="J4" s="393" t="s">
        <v>1068</v>
      </c>
      <c r="K4" s="534" t="s">
        <v>1143</v>
      </c>
    </row>
    <row r="5" spans="2:13" x14ac:dyDescent="0.3">
      <c r="B5" s="570"/>
      <c r="C5" s="538"/>
      <c r="D5" s="393" t="s">
        <v>673</v>
      </c>
      <c r="E5" s="538"/>
      <c r="F5" s="538"/>
      <c r="G5" s="538"/>
      <c r="H5" s="538"/>
      <c r="I5" s="393" t="s">
        <v>1142</v>
      </c>
      <c r="J5" s="393" t="s">
        <v>673</v>
      </c>
      <c r="K5" s="539"/>
    </row>
    <row r="6" spans="2:13" x14ac:dyDescent="0.3">
      <c r="B6" s="403" t="s">
        <v>1191</v>
      </c>
      <c r="C6" s="393"/>
      <c r="D6" s="393"/>
      <c r="E6" s="393"/>
      <c r="F6" s="393"/>
      <c r="G6" s="393"/>
      <c r="H6" s="393"/>
      <c r="I6" s="393"/>
      <c r="J6" s="393"/>
      <c r="K6" s="406"/>
    </row>
    <row r="7" spans="2:13" x14ac:dyDescent="0.3">
      <c r="B7" s="407" t="s">
        <v>1103</v>
      </c>
      <c r="C7" s="25">
        <v>56824</v>
      </c>
      <c r="D7" s="23">
        <v>475</v>
      </c>
      <c r="E7" s="25">
        <v>26151</v>
      </c>
      <c r="F7" s="23">
        <v>859</v>
      </c>
      <c r="G7" s="23">
        <v>300</v>
      </c>
      <c r="H7" s="23">
        <v>11.5</v>
      </c>
      <c r="I7" s="24">
        <v>2.27</v>
      </c>
      <c r="J7" s="9">
        <v>1047</v>
      </c>
      <c r="K7" s="10">
        <v>59.48</v>
      </c>
    </row>
    <row r="8" spans="2:13" x14ac:dyDescent="0.3">
      <c r="B8" s="403" t="s">
        <v>1192</v>
      </c>
      <c r="C8" s="446"/>
      <c r="D8" s="446"/>
      <c r="E8" s="446"/>
      <c r="F8" s="446"/>
      <c r="G8" s="446"/>
      <c r="H8" s="446"/>
      <c r="I8" s="447"/>
      <c r="J8" s="448"/>
      <c r="K8" s="448"/>
    </row>
    <row r="9" spans="2:13" x14ac:dyDescent="0.3">
      <c r="B9" s="407" t="s">
        <v>1193</v>
      </c>
      <c r="C9" s="609">
        <v>18034</v>
      </c>
      <c r="D9" s="610">
        <v>514</v>
      </c>
      <c r="E9" s="609">
        <v>9044</v>
      </c>
      <c r="F9" s="610">
        <v>638</v>
      </c>
      <c r="G9" s="610">
        <v>260</v>
      </c>
      <c r="H9" s="610">
        <v>12</v>
      </c>
      <c r="I9" s="610">
        <v>2.88</v>
      </c>
      <c r="J9" s="610">
        <v>971</v>
      </c>
      <c r="K9" s="608">
        <v>17.52</v>
      </c>
    </row>
    <row r="10" spans="2:13" ht="26.4" x14ac:dyDescent="0.3">
      <c r="B10" s="407" t="s">
        <v>1368</v>
      </c>
      <c r="C10" s="609"/>
      <c r="D10" s="610"/>
      <c r="E10" s="609"/>
      <c r="F10" s="610"/>
      <c r="G10" s="610"/>
      <c r="H10" s="610"/>
      <c r="I10" s="610"/>
      <c r="J10" s="610"/>
      <c r="K10" s="608"/>
    </row>
    <row r="11" spans="2:13" x14ac:dyDescent="0.3">
      <c r="B11" s="403" t="s">
        <v>1194</v>
      </c>
      <c r="C11" s="446"/>
      <c r="D11" s="446"/>
      <c r="E11" s="446"/>
      <c r="F11" s="446"/>
      <c r="G11" s="446"/>
      <c r="H11" s="446"/>
      <c r="I11" s="447"/>
      <c r="J11" s="448"/>
      <c r="K11" s="448"/>
    </row>
    <row r="12" spans="2:13" x14ac:dyDescent="0.3">
      <c r="B12" s="407" t="s">
        <v>217</v>
      </c>
      <c r="C12" s="25">
        <v>118771</v>
      </c>
      <c r="D12" s="23">
        <v>538</v>
      </c>
      <c r="E12" s="25">
        <v>62037</v>
      </c>
      <c r="F12" s="23">
        <v>560</v>
      </c>
      <c r="G12" s="23">
        <v>260</v>
      </c>
      <c r="H12" s="23">
        <v>21.7</v>
      </c>
      <c r="I12" s="24">
        <v>1.51</v>
      </c>
      <c r="J12" s="10">
        <v>791</v>
      </c>
      <c r="K12" s="10">
        <v>93.95</v>
      </c>
    </row>
    <row r="13" spans="2:13" x14ac:dyDescent="0.3">
      <c r="B13" s="403" t="s">
        <v>1195</v>
      </c>
      <c r="C13" s="446"/>
      <c r="D13" s="446"/>
      <c r="E13" s="446"/>
      <c r="F13" s="446"/>
      <c r="G13" s="446"/>
      <c r="H13" s="446"/>
      <c r="I13" s="447"/>
      <c r="J13" s="448"/>
      <c r="K13" s="448"/>
    </row>
    <row r="14" spans="2:13" ht="15.6" x14ac:dyDescent="0.3">
      <c r="B14" s="407" t="s">
        <v>1196</v>
      </c>
      <c r="C14" s="25">
        <v>111764</v>
      </c>
      <c r="D14" s="23">
        <v>490</v>
      </c>
      <c r="E14" s="25">
        <v>53741</v>
      </c>
      <c r="F14" s="23">
        <v>686</v>
      </c>
      <c r="G14" s="23">
        <v>237</v>
      </c>
      <c r="H14" s="23">
        <v>23.5</v>
      </c>
      <c r="I14" s="24">
        <v>1.99</v>
      </c>
      <c r="J14" s="10">
        <v>955</v>
      </c>
      <c r="K14" s="10">
        <v>106.78</v>
      </c>
    </row>
    <row r="15" spans="2:13" x14ac:dyDescent="0.3">
      <c r="B15" s="407" t="s">
        <v>218</v>
      </c>
      <c r="C15" s="25">
        <v>38996</v>
      </c>
      <c r="D15" s="23">
        <v>496</v>
      </c>
      <c r="E15" s="25">
        <v>18999</v>
      </c>
      <c r="F15" s="23">
        <v>722</v>
      </c>
      <c r="G15" s="23">
        <v>240</v>
      </c>
      <c r="H15" s="23">
        <v>23.5</v>
      </c>
      <c r="I15" s="24">
        <v>2.06</v>
      </c>
      <c r="J15" s="9">
        <v>1006</v>
      </c>
      <c r="K15" s="10">
        <v>39.22</v>
      </c>
    </row>
    <row r="16" spans="2:13" ht="15" thickBot="1" x14ac:dyDescent="0.35">
      <c r="B16" s="28" t="s">
        <v>219</v>
      </c>
      <c r="C16" s="29">
        <v>344389</v>
      </c>
      <c r="D16" s="30">
        <v>506</v>
      </c>
      <c r="E16" s="29">
        <v>169972</v>
      </c>
      <c r="F16" s="30">
        <v>668</v>
      </c>
      <c r="G16" s="30">
        <v>258</v>
      </c>
      <c r="H16" s="30">
        <v>20</v>
      </c>
      <c r="I16" s="31">
        <v>1.86</v>
      </c>
      <c r="J16" s="86">
        <v>920</v>
      </c>
      <c r="K16" s="86">
        <v>316.95</v>
      </c>
    </row>
    <row r="17" spans="2:11" x14ac:dyDescent="0.3">
      <c r="B17" s="601" t="s">
        <v>1340</v>
      </c>
      <c r="C17" s="601"/>
      <c r="D17" s="601"/>
      <c r="E17" s="601"/>
      <c r="F17" s="601"/>
      <c r="G17" s="601"/>
      <c r="H17" s="601"/>
      <c r="I17" s="601"/>
      <c r="J17" s="601"/>
      <c r="K17" s="601"/>
    </row>
    <row r="18" spans="2:11" x14ac:dyDescent="0.3">
      <c r="B18" s="562" t="s">
        <v>1341</v>
      </c>
      <c r="C18" s="562"/>
      <c r="D18" s="562"/>
      <c r="E18" s="562"/>
      <c r="F18" s="562"/>
      <c r="G18" s="562"/>
      <c r="H18" s="562"/>
      <c r="I18" s="562"/>
      <c r="J18" s="562"/>
      <c r="K18" s="562"/>
    </row>
    <row r="19" spans="2:11" x14ac:dyDescent="0.3">
      <c r="B19" s="562" t="s">
        <v>1273</v>
      </c>
      <c r="C19" s="562"/>
      <c r="D19" s="562"/>
      <c r="E19" s="562"/>
      <c r="F19" s="562"/>
      <c r="G19" s="562"/>
      <c r="H19" s="562"/>
      <c r="I19" s="562"/>
      <c r="J19" s="562"/>
      <c r="K19" s="562"/>
    </row>
  </sheetData>
  <mergeCells count="24">
    <mergeCell ref="B17:K17"/>
    <mergeCell ref="B18:K18"/>
    <mergeCell ref="B19:K19"/>
    <mergeCell ref="K9:K10"/>
    <mergeCell ref="H4:H5"/>
    <mergeCell ref="K4:K5"/>
    <mergeCell ref="C9:C10"/>
    <mergeCell ref="D9:D10"/>
    <mergeCell ref="E9:E10"/>
    <mergeCell ref="F9:F10"/>
    <mergeCell ref="G9:G10"/>
    <mergeCell ref="H9:H10"/>
    <mergeCell ref="I9:I10"/>
    <mergeCell ref="J9:J10"/>
    <mergeCell ref="B2:B3"/>
    <mergeCell ref="C2:C3"/>
    <mergeCell ref="D2:D3"/>
    <mergeCell ref="E2:H2"/>
    <mergeCell ref="I2:K2"/>
    <mergeCell ref="B4:B5"/>
    <mergeCell ref="C4:C5"/>
    <mergeCell ref="E4:E5"/>
    <mergeCell ref="F4:F5"/>
    <mergeCell ref="G4:G5"/>
  </mergeCells>
  <pageMargins left="0.511811024" right="0.511811024" top="0.78740157499999996" bottom="0.78740157499999996" header="0.31496062000000002" footer="0.31496062000000002"/>
  <pageSetup paperSize="9"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B1:M15"/>
  <sheetViews>
    <sheetView showGridLines="0" workbookViewId="0"/>
  </sheetViews>
  <sheetFormatPr defaultRowHeight="14.4" x14ac:dyDescent="0.3"/>
  <cols>
    <col min="2" max="2" width="32.44140625" customWidth="1"/>
  </cols>
  <sheetData>
    <row r="1" spans="2:13" ht="15" thickBot="1" x14ac:dyDescent="0.35">
      <c r="B1" s="516" t="s">
        <v>1197</v>
      </c>
      <c r="C1" s="516"/>
      <c r="D1" s="516"/>
      <c r="E1" s="516"/>
      <c r="F1" s="516"/>
      <c r="G1" s="516"/>
      <c r="H1" s="516"/>
      <c r="I1" s="465"/>
      <c r="J1" s="465"/>
      <c r="K1" s="465"/>
      <c r="L1" s="465"/>
      <c r="M1" s="465"/>
    </row>
    <row r="2" spans="2:13" ht="15" thickBot="1" x14ac:dyDescent="0.35">
      <c r="B2" s="596" t="s">
        <v>1062</v>
      </c>
      <c r="C2" s="531" t="s">
        <v>1162</v>
      </c>
      <c r="D2" s="533"/>
      <c r="E2" s="533"/>
      <c r="F2" s="533"/>
      <c r="G2" s="533"/>
      <c r="H2" s="533"/>
    </row>
    <row r="3" spans="2:13" ht="15" thickBot="1" x14ac:dyDescent="0.35">
      <c r="B3" s="597"/>
      <c r="C3" s="531" t="s">
        <v>0</v>
      </c>
      <c r="D3" s="533"/>
      <c r="E3" s="533"/>
      <c r="F3" s="533"/>
      <c r="G3" s="533"/>
      <c r="H3" s="533"/>
    </row>
    <row r="4" spans="2:13" ht="15" thickBot="1" x14ac:dyDescent="0.35">
      <c r="B4" s="611"/>
      <c r="C4" s="388" t="s">
        <v>23</v>
      </c>
      <c r="D4" s="388" t="s">
        <v>22</v>
      </c>
      <c r="E4" s="388" t="s">
        <v>20</v>
      </c>
      <c r="F4" s="388" t="s">
        <v>25</v>
      </c>
      <c r="G4" s="388" t="s">
        <v>24</v>
      </c>
      <c r="H4" s="396" t="s">
        <v>27</v>
      </c>
    </row>
    <row r="5" spans="2:13" ht="26.4" x14ac:dyDescent="0.3">
      <c r="B5" s="393"/>
      <c r="C5" s="393" t="s">
        <v>1143</v>
      </c>
      <c r="D5" s="393" t="s">
        <v>1143</v>
      </c>
      <c r="E5" s="393" t="s">
        <v>1143</v>
      </c>
      <c r="F5" s="393" t="s">
        <v>1143</v>
      </c>
      <c r="G5" s="393" t="s">
        <v>1143</v>
      </c>
      <c r="H5" s="406" t="s">
        <v>1143</v>
      </c>
    </row>
    <row r="6" spans="2:13" x14ac:dyDescent="0.3">
      <c r="B6" s="403" t="s">
        <v>1191</v>
      </c>
      <c r="C6" s="393"/>
      <c r="D6" s="393"/>
      <c r="E6" s="393"/>
      <c r="F6" s="393"/>
      <c r="G6" s="393"/>
      <c r="H6" s="406"/>
    </row>
    <row r="7" spans="2:13" x14ac:dyDescent="0.3">
      <c r="B7" s="407" t="s">
        <v>1198</v>
      </c>
      <c r="C7" s="23">
        <v>13.5</v>
      </c>
      <c r="D7" s="23">
        <v>3.76</v>
      </c>
      <c r="E7" s="23">
        <v>16.440000000000001</v>
      </c>
      <c r="F7" s="23">
        <v>11.41</v>
      </c>
      <c r="G7" s="23">
        <v>14.37</v>
      </c>
      <c r="H7" s="24">
        <v>59.48</v>
      </c>
    </row>
    <row r="8" spans="2:13" x14ac:dyDescent="0.3">
      <c r="B8" s="403" t="s">
        <v>1192</v>
      </c>
      <c r="C8" s="23"/>
      <c r="D8" s="23"/>
      <c r="E8" s="23"/>
      <c r="F8" s="23"/>
      <c r="G8" s="23"/>
      <c r="H8" s="24"/>
    </row>
    <row r="9" spans="2:13" ht="26.4" x14ac:dyDescent="0.3">
      <c r="B9" s="407" t="s">
        <v>1367</v>
      </c>
      <c r="C9" s="23">
        <v>4.28</v>
      </c>
      <c r="D9" s="23">
        <v>2.72</v>
      </c>
      <c r="E9" s="23">
        <v>6.15</v>
      </c>
      <c r="F9" s="23">
        <v>0.79</v>
      </c>
      <c r="G9" s="23">
        <v>3.5799999999999996</v>
      </c>
      <c r="H9" s="24">
        <v>17.52</v>
      </c>
    </row>
    <row r="10" spans="2:13" x14ac:dyDescent="0.3">
      <c r="B10" s="403" t="s">
        <v>1194</v>
      </c>
      <c r="C10" s="23"/>
      <c r="D10" s="23"/>
      <c r="E10" s="23"/>
      <c r="F10" s="23"/>
      <c r="G10" s="23"/>
      <c r="H10" s="24"/>
    </row>
    <row r="11" spans="2:13" x14ac:dyDescent="0.3">
      <c r="B11" s="407" t="s">
        <v>231</v>
      </c>
      <c r="C11" s="23">
        <v>18.260000000000002</v>
      </c>
      <c r="D11" s="23">
        <v>13.72</v>
      </c>
      <c r="E11" s="23">
        <v>24.46</v>
      </c>
      <c r="F11" s="23">
        <v>19.46</v>
      </c>
      <c r="G11" s="23">
        <v>18.05</v>
      </c>
      <c r="H11" s="24">
        <v>93.95</v>
      </c>
    </row>
    <row r="12" spans="2:13" x14ac:dyDescent="0.3">
      <c r="B12" s="403" t="s">
        <v>1195</v>
      </c>
      <c r="C12" s="23"/>
      <c r="D12" s="23"/>
      <c r="E12" s="23"/>
      <c r="F12" s="23"/>
      <c r="G12" s="23"/>
      <c r="H12" s="24"/>
    </row>
    <row r="13" spans="2:13" ht="15.6" x14ac:dyDescent="0.3">
      <c r="B13" s="407" t="s">
        <v>1199</v>
      </c>
      <c r="C13" s="23">
        <v>25.64</v>
      </c>
      <c r="D13" s="23">
        <v>5.51</v>
      </c>
      <c r="E13" s="23">
        <v>24.11</v>
      </c>
      <c r="F13" s="23">
        <v>21.54</v>
      </c>
      <c r="G13" s="23">
        <v>29.98</v>
      </c>
      <c r="H13" s="24">
        <v>106.78</v>
      </c>
    </row>
    <row r="14" spans="2:13" x14ac:dyDescent="0.3">
      <c r="B14" s="63" t="s">
        <v>233</v>
      </c>
      <c r="C14" s="23">
        <v>9.15</v>
      </c>
      <c r="D14" s="23">
        <v>2.88</v>
      </c>
      <c r="E14" s="23">
        <v>8.16</v>
      </c>
      <c r="F14" s="23">
        <v>6.59</v>
      </c>
      <c r="G14" s="23">
        <v>12.44</v>
      </c>
      <c r="H14" s="24">
        <v>39.22</v>
      </c>
    </row>
    <row r="15" spans="2:13" ht="15" thickBot="1" x14ac:dyDescent="0.35">
      <c r="B15" s="28" t="s">
        <v>1200</v>
      </c>
      <c r="C15" s="30">
        <f>SUM(C7:C14)</f>
        <v>70.830000000000013</v>
      </c>
      <c r="D15" s="30">
        <f t="shared" ref="D15:H15" si="0">SUM(D7:D14)</f>
        <v>28.59</v>
      </c>
      <c r="E15" s="30">
        <f t="shared" si="0"/>
        <v>79.319999999999993</v>
      </c>
      <c r="F15" s="30">
        <f t="shared" si="0"/>
        <v>59.790000000000006</v>
      </c>
      <c r="G15" s="30">
        <f t="shared" si="0"/>
        <v>78.42</v>
      </c>
      <c r="H15" s="31">
        <f t="shared" si="0"/>
        <v>316.95000000000005</v>
      </c>
    </row>
  </sheetData>
  <mergeCells count="3">
    <mergeCell ref="B2:B4"/>
    <mergeCell ref="C2:H2"/>
    <mergeCell ref="C3:H3"/>
  </mergeCells>
  <pageMargins left="0.511811024" right="0.511811024" top="0.78740157499999996" bottom="0.78740157499999996" header="0.31496062000000002" footer="0.3149606200000000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B1:Q16"/>
  <sheetViews>
    <sheetView showGridLines="0" workbookViewId="0"/>
  </sheetViews>
  <sheetFormatPr defaultRowHeight="14.4" x14ac:dyDescent="0.3"/>
  <cols>
    <col min="2" max="2" width="38" customWidth="1"/>
    <col min="6" max="6" width="11.44140625" bestFit="1" customWidth="1"/>
    <col min="11" max="11" width="10.5546875" bestFit="1" customWidth="1"/>
    <col min="16" max="16" width="9.5546875" bestFit="1" customWidth="1"/>
  </cols>
  <sheetData>
    <row r="1" spans="2:17" ht="15" thickBot="1" x14ac:dyDescent="0.35">
      <c r="B1" s="516" t="s">
        <v>1201</v>
      </c>
      <c r="C1" s="516"/>
      <c r="D1" s="516"/>
      <c r="E1" s="516"/>
      <c r="F1" s="516"/>
      <c r="G1" s="516"/>
      <c r="H1" s="516"/>
      <c r="I1" s="516"/>
      <c r="J1" s="465"/>
      <c r="K1" s="465"/>
      <c r="L1" s="465"/>
      <c r="M1" s="465"/>
    </row>
    <row r="2" spans="2:17" ht="26.25" customHeight="1" thickBot="1" x14ac:dyDescent="0.35">
      <c r="B2" s="596" t="s">
        <v>1062</v>
      </c>
      <c r="C2" s="529" t="s">
        <v>1135</v>
      </c>
      <c r="D2" s="529" t="s">
        <v>1187</v>
      </c>
      <c r="E2" s="529" t="s">
        <v>204</v>
      </c>
      <c r="F2" s="529" t="s">
        <v>1137</v>
      </c>
      <c r="G2" s="531" t="s">
        <v>1162</v>
      </c>
      <c r="H2" s="533"/>
      <c r="I2" s="533"/>
    </row>
    <row r="3" spans="2:17" ht="27" thickBot="1" x14ac:dyDescent="0.35">
      <c r="B3" s="611"/>
      <c r="C3" s="530"/>
      <c r="D3" s="530"/>
      <c r="E3" s="530"/>
      <c r="F3" s="530"/>
      <c r="G3" s="388" t="s">
        <v>1140</v>
      </c>
      <c r="H3" s="388" t="s">
        <v>1141</v>
      </c>
      <c r="I3" s="396" t="s">
        <v>27</v>
      </c>
    </row>
    <row r="4" spans="2:17" x14ac:dyDescent="0.3">
      <c r="B4" s="569"/>
      <c r="C4" s="529" t="s">
        <v>67</v>
      </c>
      <c r="D4" s="63" t="s">
        <v>672</v>
      </c>
      <c r="E4" s="393" t="s">
        <v>153</v>
      </c>
      <c r="F4" s="529" t="s">
        <v>124</v>
      </c>
      <c r="G4" s="393" t="s">
        <v>1068</v>
      </c>
      <c r="H4" s="393" t="s">
        <v>1068</v>
      </c>
      <c r="I4" s="534" t="s">
        <v>1143</v>
      </c>
    </row>
    <row r="5" spans="2:17" x14ac:dyDescent="0.3">
      <c r="B5" s="570"/>
      <c r="C5" s="538"/>
      <c r="D5" s="393" t="s">
        <v>673</v>
      </c>
      <c r="E5" s="393" t="s">
        <v>154</v>
      </c>
      <c r="F5" s="538"/>
      <c r="G5" s="393" t="s">
        <v>1142</v>
      </c>
      <c r="H5" s="393" t="s">
        <v>673</v>
      </c>
      <c r="I5" s="539"/>
    </row>
    <row r="6" spans="2:17" x14ac:dyDescent="0.3">
      <c r="B6" s="403" t="s">
        <v>1191</v>
      </c>
      <c r="C6" s="393"/>
      <c r="D6" s="393"/>
      <c r="E6" s="393"/>
      <c r="F6" s="393"/>
      <c r="G6" s="393"/>
      <c r="H6" s="393"/>
      <c r="I6" s="406"/>
    </row>
    <row r="7" spans="2:17" x14ac:dyDescent="0.3">
      <c r="B7" s="407" t="s">
        <v>1198</v>
      </c>
      <c r="C7" s="25">
        <v>15840</v>
      </c>
      <c r="D7" s="48">
        <v>446.89997767514279</v>
      </c>
      <c r="E7" s="25">
        <v>6891</v>
      </c>
      <c r="F7" s="48">
        <v>743.71539524467073</v>
      </c>
      <c r="G7" s="398">
        <v>1.95907705703091</v>
      </c>
      <c r="H7" s="42">
        <v>852.27272727272725</v>
      </c>
      <c r="I7" s="10">
        <v>13.5</v>
      </c>
      <c r="K7" s="3"/>
      <c r="L7" s="3"/>
      <c r="N7" s="3"/>
      <c r="O7" s="5"/>
      <c r="P7" s="3"/>
    </row>
    <row r="8" spans="2:17" x14ac:dyDescent="0.3">
      <c r="B8" s="403" t="s">
        <v>1192</v>
      </c>
      <c r="C8" s="23"/>
      <c r="D8" s="48"/>
      <c r="E8" s="23"/>
      <c r="F8" s="48"/>
      <c r="G8" s="398"/>
      <c r="H8" s="42"/>
      <c r="I8" s="10"/>
      <c r="K8" s="3"/>
      <c r="L8" s="3"/>
      <c r="N8" s="3"/>
      <c r="O8" s="5"/>
      <c r="P8" s="3"/>
    </row>
    <row r="9" spans="2:17" ht="26.4" x14ac:dyDescent="0.3">
      <c r="B9" s="407" t="s">
        <v>1367</v>
      </c>
      <c r="C9" s="25">
        <v>4188</v>
      </c>
      <c r="D9" s="48">
        <v>477.68801155132348</v>
      </c>
      <c r="E9" s="25">
        <v>1887</v>
      </c>
      <c r="F9" s="48">
        <v>726.30781900496936</v>
      </c>
      <c r="G9" s="398">
        <v>2.268150503444621</v>
      </c>
      <c r="H9" s="42">
        <v>1021.9675262655205</v>
      </c>
      <c r="I9" s="10">
        <v>4.28</v>
      </c>
      <c r="K9" s="3"/>
      <c r="L9" s="3"/>
      <c r="N9" s="3"/>
      <c r="O9" s="5"/>
      <c r="P9" s="3"/>
    </row>
    <row r="10" spans="2:17" x14ac:dyDescent="0.3">
      <c r="B10" s="403" t="s">
        <v>1194</v>
      </c>
      <c r="C10" s="23"/>
      <c r="D10" s="48"/>
      <c r="E10" s="23"/>
      <c r="F10" s="48"/>
      <c r="G10" s="398"/>
      <c r="H10" s="42"/>
      <c r="I10" s="10"/>
      <c r="K10" s="3"/>
      <c r="L10" s="3"/>
      <c r="N10" s="3"/>
      <c r="O10" s="5"/>
      <c r="P10" s="3"/>
    </row>
    <row r="11" spans="2:17" x14ac:dyDescent="0.3">
      <c r="B11" s="407" t="s">
        <v>231</v>
      </c>
      <c r="C11" s="25">
        <v>24626</v>
      </c>
      <c r="D11" s="48">
        <v>535.43099787652454</v>
      </c>
      <c r="E11" s="25">
        <v>12908</v>
      </c>
      <c r="F11" s="48">
        <v>705.29602454439487</v>
      </c>
      <c r="G11" s="398">
        <v>1.4146265881623798</v>
      </c>
      <c r="H11" s="42">
        <v>741.4927312596443</v>
      </c>
      <c r="I11" s="10">
        <v>18.260000000000002</v>
      </c>
      <c r="K11" s="3"/>
      <c r="L11" s="3"/>
      <c r="N11" s="3"/>
      <c r="O11" s="5"/>
      <c r="P11" s="3"/>
    </row>
    <row r="12" spans="2:17" x14ac:dyDescent="0.3">
      <c r="B12" s="403" t="s">
        <v>1195</v>
      </c>
      <c r="C12" s="23"/>
      <c r="D12" s="48"/>
      <c r="E12" s="23"/>
      <c r="F12" s="48"/>
      <c r="G12" s="398"/>
      <c r="H12" s="42"/>
      <c r="I12" s="10"/>
      <c r="K12" s="3"/>
      <c r="L12" s="3"/>
      <c r="N12" s="3"/>
      <c r="O12" s="5"/>
      <c r="P12" s="3"/>
    </row>
    <row r="13" spans="2:17" ht="15.6" x14ac:dyDescent="0.3">
      <c r="B13" s="407" t="s">
        <v>1202</v>
      </c>
      <c r="C13" s="25">
        <v>28919</v>
      </c>
      <c r="D13" s="48">
        <v>467.9702325948295</v>
      </c>
      <c r="E13" s="25">
        <v>13428</v>
      </c>
      <c r="F13" s="48">
        <v>480.71469500680126</v>
      </c>
      <c r="G13" s="398">
        <v>1.9094429550193626</v>
      </c>
      <c r="H13" s="42">
        <v>886.61433659531792</v>
      </c>
      <c r="I13" s="10">
        <v>25.64</v>
      </c>
      <c r="K13" s="3"/>
      <c r="L13" s="3"/>
      <c r="N13" s="3"/>
      <c r="O13" s="5"/>
      <c r="P13" s="3"/>
    </row>
    <row r="14" spans="2:17" x14ac:dyDescent="0.3">
      <c r="B14" s="407" t="s">
        <v>233</v>
      </c>
      <c r="C14" s="25">
        <v>9133</v>
      </c>
      <c r="D14" s="48">
        <v>453.65054117478479</v>
      </c>
      <c r="E14" s="25">
        <v>4069</v>
      </c>
      <c r="F14" s="48">
        <v>608.97296197390619</v>
      </c>
      <c r="G14" s="398">
        <v>2.248157248157248</v>
      </c>
      <c r="H14" s="42">
        <v>1001.8613818022554</v>
      </c>
      <c r="I14" s="10">
        <v>9.15</v>
      </c>
      <c r="K14" s="3"/>
      <c r="L14" s="3"/>
      <c r="N14" s="3"/>
      <c r="O14" s="5"/>
      <c r="P14" s="3"/>
    </row>
    <row r="15" spans="2:17" x14ac:dyDescent="0.3">
      <c r="B15" s="403" t="s">
        <v>1203</v>
      </c>
      <c r="C15" s="27" t="s">
        <v>518</v>
      </c>
      <c r="D15" s="49">
        <v>482.93039728680236</v>
      </c>
      <c r="E15" s="27" t="s">
        <v>518</v>
      </c>
      <c r="F15" s="49">
        <v>607.24159028030465</v>
      </c>
      <c r="G15" s="52">
        <v>1.8076255614536549</v>
      </c>
      <c r="H15" s="43">
        <v>856.40703213793461</v>
      </c>
      <c r="I15" s="402" t="s">
        <v>518</v>
      </c>
      <c r="K15" s="455"/>
      <c r="L15" s="3"/>
      <c r="M15" s="455"/>
      <c r="N15" s="3"/>
      <c r="O15" s="5"/>
      <c r="P15" s="3"/>
      <c r="Q15" s="455"/>
    </row>
    <row r="16" spans="2:17" ht="15" thickBot="1" x14ac:dyDescent="0.35">
      <c r="B16" s="28" t="s">
        <v>1200</v>
      </c>
      <c r="C16" s="29">
        <v>82706</v>
      </c>
      <c r="D16" s="30" t="s">
        <v>518</v>
      </c>
      <c r="E16" s="29">
        <v>39183</v>
      </c>
      <c r="F16" s="30" t="s">
        <v>518</v>
      </c>
      <c r="G16" s="31" t="s">
        <v>518</v>
      </c>
      <c r="H16" s="86" t="s">
        <v>518</v>
      </c>
      <c r="I16" s="86">
        <v>70.830000000000013</v>
      </c>
      <c r="K16" s="3"/>
      <c r="M16" s="3"/>
      <c r="N16" s="455"/>
      <c r="O16" s="455"/>
      <c r="P16" s="455"/>
      <c r="Q16" s="5"/>
    </row>
  </sheetData>
  <mergeCells count="10">
    <mergeCell ref="B4:B5"/>
    <mergeCell ref="C4:C5"/>
    <mergeCell ref="F4:F5"/>
    <mergeCell ref="I4:I5"/>
    <mergeCell ref="B2:B3"/>
    <mergeCell ref="C2:C3"/>
    <mergeCell ref="D2:D3"/>
    <mergeCell ref="E2:E3"/>
    <mergeCell ref="F2:F3"/>
    <mergeCell ref="G2:I2"/>
  </mergeCells>
  <pageMargins left="0.511811024" right="0.511811024" top="0.78740157499999996" bottom="0.78740157499999996" header="0.31496062000000002" footer="0.31496062000000002"/>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B1:Q20"/>
  <sheetViews>
    <sheetView showGridLines="0" workbookViewId="0"/>
  </sheetViews>
  <sheetFormatPr defaultRowHeight="14.4" x14ac:dyDescent="0.3"/>
  <cols>
    <col min="2" max="2" width="29.33203125" customWidth="1"/>
  </cols>
  <sheetData>
    <row r="1" spans="2:17" ht="15" thickBot="1" x14ac:dyDescent="0.35">
      <c r="B1" s="516" t="s">
        <v>1204</v>
      </c>
      <c r="C1" s="516"/>
      <c r="D1" s="516"/>
      <c r="E1" s="516"/>
      <c r="F1" s="516"/>
      <c r="G1" s="516"/>
      <c r="H1" s="516"/>
      <c r="I1" s="516"/>
      <c r="J1" s="465"/>
      <c r="K1" s="465"/>
      <c r="L1" s="465"/>
      <c r="M1" s="465"/>
    </row>
    <row r="2" spans="2:17" ht="37.5" customHeight="1" thickBot="1" x14ac:dyDescent="0.35">
      <c r="B2" s="527" t="s">
        <v>1062</v>
      </c>
      <c r="C2" s="529" t="s">
        <v>1135</v>
      </c>
      <c r="D2" s="529" t="s">
        <v>1187</v>
      </c>
      <c r="E2" s="529" t="s">
        <v>204</v>
      </c>
      <c r="F2" s="529" t="s">
        <v>1137</v>
      </c>
      <c r="G2" s="531" t="s">
        <v>1162</v>
      </c>
      <c r="H2" s="533"/>
      <c r="I2" s="533"/>
    </row>
    <row r="3" spans="2:17" ht="27" thickBot="1" x14ac:dyDescent="0.35">
      <c r="B3" s="528"/>
      <c r="C3" s="530"/>
      <c r="D3" s="530"/>
      <c r="E3" s="530"/>
      <c r="F3" s="530"/>
      <c r="G3" s="388" t="s">
        <v>1140</v>
      </c>
      <c r="H3" s="388" t="s">
        <v>1141</v>
      </c>
      <c r="I3" s="396" t="s">
        <v>27</v>
      </c>
    </row>
    <row r="4" spans="2:17" x14ac:dyDescent="0.3">
      <c r="B4" s="569"/>
      <c r="C4" s="529" t="s">
        <v>67</v>
      </c>
      <c r="D4" s="393" t="s">
        <v>672</v>
      </c>
      <c r="E4" s="393" t="s">
        <v>153</v>
      </c>
      <c r="F4" s="529" t="s">
        <v>124</v>
      </c>
      <c r="G4" s="393" t="s">
        <v>1068</v>
      </c>
      <c r="H4" s="393" t="s">
        <v>1068</v>
      </c>
      <c r="I4" s="534" t="s">
        <v>1143</v>
      </c>
    </row>
    <row r="5" spans="2:17" x14ac:dyDescent="0.3">
      <c r="B5" s="570"/>
      <c r="C5" s="538"/>
      <c r="D5" s="393" t="s">
        <v>673</v>
      </c>
      <c r="E5" s="393" t="s">
        <v>154</v>
      </c>
      <c r="F5" s="538"/>
      <c r="G5" s="393" t="s">
        <v>1142</v>
      </c>
      <c r="H5" s="393" t="s">
        <v>673</v>
      </c>
      <c r="I5" s="539"/>
    </row>
    <row r="6" spans="2:17" x14ac:dyDescent="0.3">
      <c r="B6" s="403" t="s">
        <v>1191</v>
      </c>
      <c r="C6" s="393"/>
      <c r="D6" s="393"/>
      <c r="E6" s="393"/>
      <c r="F6" s="393"/>
      <c r="G6" s="393"/>
      <c r="H6" s="393"/>
      <c r="I6" s="406"/>
    </row>
    <row r="7" spans="2:17" x14ac:dyDescent="0.3">
      <c r="B7" s="407" t="s">
        <v>1198</v>
      </c>
      <c r="C7" s="25">
        <v>4638</v>
      </c>
      <c r="D7" s="48">
        <v>445.84829971533787</v>
      </c>
      <c r="E7" s="25">
        <v>2060</v>
      </c>
      <c r="F7" s="48">
        <v>680.45266038015905</v>
      </c>
      <c r="G7" s="398">
        <v>1.825242718446602</v>
      </c>
      <c r="H7" s="42">
        <v>810.69426476929709</v>
      </c>
      <c r="I7" s="10">
        <v>3.76</v>
      </c>
      <c r="K7" s="3"/>
      <c r="L7" s="3"/>
      <c r="N7" s="3"/>
      <c r="O7" s="5"/>
      <c r="P7" s="3"/>
    </row>
    <row r="8" spans="2:17" x14ac:dyDescent="0.3">
      <c r="B8" s="403" t="s">
        <v>1192</v>
      </c>
      <c r="C8" s="23"/>
      <c r="D8" s="48"/>
      <c r="E8" s="23"/>
      <c r="F8" s="48"/>
      <c r="G8" s="398"/>
      <c r="H8" s="42"/>
      <c r="I8" s="10"/>
      <c r="K8" s="3"/>
      <c r="L8" s="3"/>
      <c r="N8" s="3"/>
      <c r="O8" s="5"/>
      <c r="P8" s="3"/>
    </row>
    <row r="9" spans="2:17" ht="26.4" x14ac:dyDescent="0.3">
      <c r="B9" s="407" t="s">
        <v>1367</v>
      </c>
      <c r="C9" s="25">
        <v>3178</v>
      </c>
      <c r="D9" s="48">
        <v>548.17587087111099</v>
      </c>
      <c r="E9" s="25">
        <v>1733</v>
      </c>
      <c r="F9" s="48">
        <v>725.457821847692</v>
      </c>
      <c r="G9" s="398">
        <v>1.569532602423543</v>
      </c>
      <c r="H9" s="42">
        <v>855.88420390182512</v>
      </c>
      <c r="I9" s="10">
        <v>2.72</v>
      </c>
      <c r="K9" s="3"/>
      <c r="L9" s="3"/>
      <c r="N9" s="3"/>
      <c r="O9" s="5"/>
      <c r="P9" s="3"/>
    </row>
    <row r="10" spans="2:17" x14ac:dyDescent="0.3">
      <c r="B10" s="403" t="s">
        <v>1194</v>
      </c>
      <c r="C10" s="23"/>
      <c r="D10" s="48"/>
      <c r="E10" s="23"/>
      <c r="F10" s="48"/>
      <c r="G10" s="398"/>
      <c r="H10" s="42"/>
      <c r="I10" s="10"/>
      <c r="K10" s="3"/>
      <c r="L10" s="3"/>
      <c r="N10" s="3"/>
      <c r="O10" s="5"/>
      <c r="P10" s="3"/>
    </row>
    <row r="11" spans="2:17" x14ac:dyDescent="0.3">
      <c r="B11" s="407" t="s">
        <v>231</v>
      </c>
      <c r="C11" s="25">
        <v>16226</v>
      </c>
      <c r="D11" s="48">
        <v>457.51196900768059</v>
      </c>
      <c r="E11" s="25">
        <v>7289</v>
      </c>
      <c r="F11" s="48">
        <v>540.27602526556416</v>
      </c>
      <c r="G11" s="398">
        <v>1.8822883797503087</v>
      </c>
      <c r="H11" s="42">
        <v>845.55651423641064</v>
      </c>
      <c r="I11" s="10">
        <v>13.72</v>
      </c>
      <c r="K11" s="3"/>
      <c r="L11" s="3"/>
      <c r="N11" s="3"/>
      <c r="O11" s="5"/>
      <c r="P11" s="3"/>
    </row>
    <row r="12" spans="2:17" x14ac:dyDescent="0.3">
      <c r="B12" s="403" t="s">
        <v>1195</v>
      </c>
      <c r="C12" s="23"/>
      <c r="D12" s="48"/>
      <c r="E12" s="23"/>
      <c r="F12" s="48"/>
      <c r="G12" s="398"/>
      <c r="H12" s="42"/>
      <c r="I12" s="10"/>
      <c r="K12" s="3"/>
      <c r="L12" s="3"/>
      <c r="N12" s="3"/>
      <c r="O12" s="5"/>
      <c r="P12" s="3"/>
    </row>
    <row r="13" spans="2:17" ht="15.6" x14ac:dyDescent="0.3">
      <c r="B13" s="407" t="s">
        <v>1202</v>
      </c>
      <c r="C13" s="25">
        <v>6518</v>
      </c>
      <c r="D13" s="48">
        <v>484.78835807461274</v>
      </c>
      <c r="E13" s="25">
        <v>3142</v>
      </c>
      <c r="F13" s="48">
        <v>616.90336272228831</v>
      </c>
      <c r="G13" s="398">
        <v>1.7536600891152132</v>
      </c>
      <c r="H13" s="42">
        <v>845.35133476526551</v>
      </c>
      <c r="I13" s="10">
        <v>5.51</v>
      </c>
      <c r="K13" s="3"/>
      <c r="L13" s="3"/>
      <c r="N13" s="3"/>
      <c r="O13" s="5"/>
      <c r="P13" s="3"/>
    </row>
    <row r="14" spans="2:17" x14ac:dyDescent="0.3">
      <c r="B14" s="407" t="s">
        <v>233</v>
      </c>
      <c r="C14" s="25">
        <v>3286</v>
      </c>
      <c r="D14" s="48">
        <v>460.00278579393364</v>
      </c>
      <c r="E14" s="25">
        <v>1497</v>
      </c>
      <c r="F14" s="48">
        <v>631.18306527648076</v>
      </c>
      <c r="G14" s="398">
        <v>1.9225634178905207</v>
      </c>
      <c r="H14" s="42">
        <v>876.44552647595867</v>
      </c>
      <c r="I14" s="10">
        <v>2.88</v>
      </c>
      <c r="K14" s="3"/>
      <c r="L14" s="3"/>
      <c r="N14" s="3"/>
      <c r="O14" s="5"/>
      <c r="P14" s="3"/>
    </row>
    <row r="15" spans="2:17" x14ac:dyDescent="0.3">
      <c r="B15" s="403" t="s">
        <v>1203</v>
      </c>
      <c r="C15" s="27" t="s">
        <v>518</v>
      </c>
      <c r="D15" s="49">
        <v>469.92429855023727</v>
      </c>
      <c r="E15" s="27" t="s">
        <v>518</v>
      </c>
      <c r="F15" s="49">
        <v>629.97432139256023</v>
      </c>
      <c r="G15" s="52">
        <v>1.8184709324513422</v>
      </c>
      <c r="H15" s="43">
        <v>844.70838503811387</v>
      </c>
      <c r="I15" s="402" t="s">
        <v>518</v>
      </c>
      <c r="K15" s="455"/>
      <c r="L15" s="3"/>
      <c r="M15" s="455"/>
      <c r="N15" s="3"/>
      <c r="O15" s="5"/>
      <c r="P15" s="3"/>
      <c r="Q15" s="455"/>
    </row>
    <row r="16" spans="2:17" ht="15" thickBot="1" x14ac:dyDescent="0.35">
      <c r="B16" s="28" t="s">
        <v>1200</v>
      </c>
      <c r="C16" s="29">
        <v>33846</v>
      </c>
      <c r="D16" s="30" t="s">
        <v>518</v>
      </c>
      <c r="E16" s="29">
        <v>15721</v>
      </c>
      <c r="F16" s="30" t="s">
        <v>518</v>
      </c>
      <c r="G16" s="31" t="s">
        <v>518</v>
      </c>
      <c r="H16" s="86" t="s">
        <v>518</v>
      </c>
      <c r="I16" s="86">
        <v>28.59</v>
      </c>
      <c r="K16" s="3"/>
      <c r="M16" s="3"/>
      <c r="N16" s="455"/>
      <c r="O16" s="455"/>
      <c r="P16" s="455"/>
      <c r="Q16" s="5"/>
    </row>
    <row r="17" spans="2:9" x14ac:dyDescent="0.3">
      <c r="B17" s="497" t="s">
        <v>1250</v>
      </c>
      <c r="C17" s="470"/>
    </row>
    <row r="18" spans="2:9" x14ac:dyDescent="0.3">
      <c r="B18" s="606" t="s">
        <v>1340</v>
      </c>
      <c r="C18" s="606"/>
      <c r="D18" s="606"/>
      <c r="E18" s="606"/>
      <c r="F18" s="606"/>
      <c r="G18" s="606"/>
      <c r="H18" s="606"/>
      <c r="I18" s="606"/>
    </row>
    <row r="19" spans="2:9" x14ac:dyDescent="0.3">
      <c r="B19" s="606" t="s">
        <v>1341</v>
      </c>
      <c r="C19" s="606"/>
      <c r="D19" s="606"/>
      <c r="E19" s="606"/>
      <c r="F19" s="606"/>
      <c r="G19" s="606"/>
      <c r="H19" s="606"/>
      <c r="I19" s="606"/>
    </row>
    <row r="20" spans="2:9" ht="18" customHeight="1" x14ac:dyDescent="0.3">
      <c r="B20" s="470" t="s">
        <v>1273</v>
      </c>
    </row>
  </sheetData>
  <mergeCells count="12">
    <mergeCell ref="B18:I18"/>
    <mergeCell ref="B19:I19"/>
    <mergeCell ref="B4:B5"/>
    <mergeCell ref="C4:C5"/>
    <mergeCell ref="F4:F5"/>
    <mergeCell ref="I4:I5"/>
    <mergeCell ref="B2:B3"/>
    <mergeCell ref="C2:C3"/>
    <mergeCell ref="D2:D3"/>
    <mergeCell ref="E2:E3"/>
    <mergeCell ref="F2:F3"/>
    <mergeCell ref="G2:I2"/>
  </mergeCells>
  <pageMargins left="0.511811024" right="0.511811024" top="0.78740157499999996" bottom="0.78740157499999996" header="0.31496062000000002" footer="0.3149606200000000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B1:Q17"/>
  <sheetViews>
    <sheetView showGridLines="0" workbookViewId="0"/>
  </sheetViews>
  <sheetFormatPr defaultRowHeight="14.4" x14ac:dyDescent="0.3"/>
  <cols>
    <col min="2" max="2" width="27.33203125" customWidth="1"/>
  </cols>
  <sheetData>
    <row r="1" spans="2:17" ht="15" thickBot="1" x14ac:dyDescent="0.35">
      <c r="B1" s="516" t="s">
        <v>1205</v>
      </c>
      <c r="C1" s="516"/>
      <c r="D1" s="516"/>
      <c r="E1" s="516"/>
      <c r="F1" s="516"/>
      <c r="G1" s="516"/>
      <c r="H1" s="516"/>
      <c r="I1" s="516"/>
      <c r="J1" s="465"/>
      <c r="K1" s="465"/>
      <c r="L1" s="465"/>
      <c r="M1" s="465"/>
    </row>
    <row r="2" spans="2:17" ht="28.5" customHeight="1" thickBot="1" x14ac:dyDescent="0.35">
      <c r="B2" s="596" t="s">
        <v>1062</v>
      </c>
      <c r="C2" s="529" t="s">
        <v>1135</v>
      </c>
      <c r="D2" s="529" t="s">
        <v>1187</v>
      </c>
      <c r="E2" s="529" t="s">
        <v>204</v>
      </c>
      <c r="F2" s="529" t="s">
        <v>1137</v>
      </c>
      <c r="G2" s="531" t="s">
        <v>1162</v>
      </c>
      <c r="H2" s="533"/>
      <c r="I2" s="533"/>
    </row>
    <row r="3" spans="2:17" ht="27" thickBot="1" x14ac:dyDescent="0.35">
      <c r="B3" s="611"/>
      <c r="C3" s="530"/>
      <c r="D3" s="530"/>
      <c r="E3" s="530"/>
      <c r="F3" s="530"/>
      <c r="G3" s="388" t="s">
        <v>1140</v>
      </c>
      <c r="H3" s="388" t="s">
        <v>1141</v>
      </c>
      <c r="I3" s="396" t="s">
        <v>27</v>
      </c>
    </row>
    <row r="4" spans="2:17" x14ac:dyDescent="0.3">
      <c r="B4" s="569"/>
      <c r="C4" s="529" t="s">
        <v>67</v>
      </c>
      <c r="D4" s="393" t="s">
        <v>672</v>
      </c>
      <c r="E4" s="393" t="s">
        <v>153</v>
      </c>
      <c r="F4" s="529" t="s">
        <v>124</v>
      </c>
      <c r="G4" s="393" t="s">
        <v>1068</v>
      </c>
      <c r="H4" s="393" t="s">
        <v>1068</v>
      </c>
      <c r="I4" s="534" t="s">
        <v>1143</v>
      </c>
    </row>
    <row r="5" spans="2:17" x14ac:dyDescent="0.3">
      <c r="B5" s="570"/>
      <c r="C5" s="538"/>
      <c r="D5" s="393" t="s">
        <v>673</v>
      </c>
      <c r="E5" s="393" t="s">
        <v>154</v>
      </c>
      <c r="F5" s="538"/>
      <c r="G5" s="393" t="s">
        <v>1142</v>
      </c>
      <c r="H5" s="393" t="s">
        <v>673</v>
      </c>
      <c r="I5" s="539"/>
    </row>
    <row r="6" spans="2:17" x14ac:dyDescent="0.3">
      <c r="B6" s="403" t="s">
        <v>1191</v>
      </c>
      <c r="C6" s="393"/>
      <c r="D6" s="393"/>
      <c r="E6" s="393"/>
      <c r="F6" s="393"/>
      <c r="G6" s="393"/>
      <c r="H6" s="393"/>
      <c r="I6" s="406"/>
    </row>
    <row r="7" spans="2:17" x14ac:dyDescent="0.3">
      <c r="B7" s="407" t="s">
        <v>1206</v>
      </c>
      <c r="C7" s="25">
        <v>14473</v>
      </c>
      <c r="D7" s="48">
        <v>489.75270775582527</v>
      </c>
      <c r="E7" s="25">
        <v>6951</v>
      </c>
      <c r="F7" s="48">
        <v>885.73199261155389</v>
      </c>
      <c r="G7" s="398">
        <v>2.365127319810099</v>
      </c>
      <c r="H7" s="42">
        <v>1135.9082429351206</v>
      </c>
      <c r="I7" s="10">
        <v>16.440000000000001</v>
      </c>
      <c r="K7" s="3"/>
      <c r="L7" s="3"/>
      <c r="N7" s="3"/>
      <c r="O7" s="5"/>
      <c r="P7" s="3"/>
    </row>
    <row r="8" spans="2:17" x14ac:dyDescent="0.3">
      <c r="B8" s="403" t="s">
        <v>1192</v>
      </c>
      <c r="C8" s="23"/>
      <c r="D8" s="48"/>
      <c r="E8" s="23"/>
      <c r="F8" s="48"/>
      <c r="G8" s="398"/>
      <c r="H8" s="42"/>
      <c r="I8" s="10"/>
      <c r="K8" s="3"/>
      <c r="L8" s="3"/>
      <c r="N8" s="3"/>
      <c r="O8" s="5"/>
      <c r="P8" s="3"/>
    </row>
    <row r="9" spans="2:17" ht="26.4" x14ac:dyDescent="0.3">
      <c r="B9" s="407" t="s">
        <v>1366</v>
      </c>
      <c r="C9" s="25">
        <v>6275</v>
      </c>
      <c r="D9" s="48">
        <v>495.36242351880935</v>
      </c>
      <c r="E9" s="25">
        <v>3046</v>
      </c>
      <c r="F9" s="48">
        <v>624.93502034549283</v>
      </c>
      <c r="G9" s="398">
        <v>2.0190413657255415</v>
      </c>
      <c r="H9" s="42">
        <v>980.07968127490039</v>
      </c>
      <c r="I9" s="10">
        <v>6.15</v>
      </c>
      <c r="K9" s="3"/>
      <c r="L9" s="3"/>
      <c r="N9" s="3"/>
      <c r="O9" s="5"/>
      <c r="P9" s="3"/>
    </row>
    <row r="10" spans="2:17" x14ac:dyDescent="0.3">
      <c r="B10" s="403" t="s">
        <v>1194</v>
      </c>
      <c r="C10" s="23"/>
      <c r="D10" s="48"/>
      <c r="E10" s="23"/>
      <c r="F10" s="48"/>
      <c r="G10" s="398"/>
      <c r="H10" s="42"/>
      <c r="I10" s="10"/>
      <c r="K10" s="3"/>
      <c r="L10" s="3"/>
      <c r="N10" s="3"/>
      <c r="O10" s="5"/>
      <c r="P10" s="3"/>
    </row>
    <row r="11" spans="2:17" x14ac:dyDescent="0.3">
      <c r="B11" s="407" t="s">
        <v>1207</v>
      </c>
      <c r="C11" s="25">
        <v>34295</v>
      </c>
      <c r="D11" s="48">
        <v>559.62597708493558</v>
      </c>
      <c r="E11" s="25">
        <v>18673</v>
      </c>
      <c r="F11" s="48">
        <v>669.92094753428773</v>
      </c>
      <c r="G11" s="398">
        <v>1.3099127081882933</v>
      </c>
      <c r="H11" s="42">
        <v>713.22350196821696</v>
      </c>
      <c r="I11" s="10">
        <v>24.46</v>
      </c>
      <c r="K11" s="3"/>
      <c r="L11" s="3"/>
      <c r="N11" s="3"/>
      <c r="O11" s="5"/>
      <c r="P11" s="3"/>
    </row>
    <row r="12" spans="2:17" x14ac:dyDescent="0.3">
      <c r="B12" s="403" t="s">
        <v>1195</v>
      </c>
      <c r="C12" s="23"/>
      <c r="D12" s="48"/>
      <c r="E12" s="23"/>
      <c r="F12" s="48"/>
      <c r="G12" s="398"/>
      <c r="H12" s="42"/>
      <c r="I12" s="10"/>
      <c r="K12" s="3"/>
      <c r="L12" s="3"/>
      <c r="N12" s="3"/>
      <c r="O12" s="5"/>
      <c r="P12" s="3"/>
    </row>
    <row r="13" spans="2:17" ht="15.6" x14ac:dyDescent="0.3">
      <c r="B13" s="407" t="s">
        <v>1208</v>
      </c>
      <c r="C13" s="25">
        <v>29625</v>
      </c>
      <c r="D13" s="48">
        <v>499.19702995747963</v>
      </c>
      <c r="E13" s="25">
        <v>14585</v>
      </c>
      <c r="F13" s="48">
        <v>526.28554814378481</v>
      </c>
      <c r="G13" s="398">
        <v>1.6530682207747687</v>
      </c>
      <c r="H13" s="42">
        <v>813.83966244725741</v>
      </c>
      <c r="I13" s="10">
        <v>24.11</v>
      </c>
      <c r="K13" s="3"/>
      <c r="L13" s="3"/>
      <c r="N13" s="3"/>
      <c r="O13" s="5"/>
      <c r="P13" s="3"/>
    </row>
    <row r="14" spans="2:17" x14ac:dyDescent="0.3">
      <c r="B14" s="407" t="s">
        <v>1209</v>
      </c>
      <c r="C14" s="25">
        <v>9263</v>
      </c>
      <c r="D14" s="48">
        <v>495.19997659412968</v>
      </c>
      <c r="E14" s="25">
        <v>4484</v>
      </c>
      <c r="F14" s="48">
        <v>614.45235810870065</v>
      </c>
      <c r="G14" s="398">
        <v>1.8189924208649131</v>
      </c>
      <c r="H14" s="42">
        <v>880.92410666090905</v>
      </c>
      <c r="I14" s="10">
        <v>8.16</v>
      </c>
      <c r="K14" s="3"/>
      <c r="L14" s="3"/>
      <c r="N14" s="3"/>
      <c r="O14" s="5"/>
      <c r="P14" s="3"/>
    </row>
    <row r="15" spans="2:17" x14ac:dyDescent="0.3">
      <c r="B15" s="403" t="s">
        <v>1210</v>
      </c>
      <c r="C15" s="27" t="s">
        <v>518</v>
      </c>
      <c r="D15" s="49">
        <v>519.14816057932762</v>
      </c>
      <c r="E15" s="27" t="s">
        <v>518</v>
      </c>
      <c r="F15" s="49">
        <v>623.98747979724942</v>
      </c>
      <c r="G15" s="52">
        <v>1.6614649881653087</v>
      </c>
      <c r="H15" s="43">
        <v>844.44964921059079</v>
      </c>
      <c r="I15" s="402" t="s">
        <v>518</v>
      </c>
      <c r="K15" s="455"/>
      <c r="L15" s="3"/>
      <c r="M15" s="455"/>
      <c r="N15" s="3"/>
      <c r="O15" s="5"/>
      <c r="P15" s="3"/>
      <c r="Q15" s="455"/>
    </row>
    <row r="16" spans="2:17" ht="15" thickBot="1" x14ac:dyDescent="0.35">
      <c r="B16" s="28" t="s">
        <v>1211</v>
      </c>
      <c r="C16" s="29">
        <v>93931</v>
      </c>
      <c r="D16" s="30" t="s">
        <v>518</v>
      </c>
      <c r="E16" s="29">
        <v>47739</v>
      </c>
      <c r="F16" s="30" t="s">
        <v>518</v>
      </c>
      <c r="G16" s="31" t="s">
        <v>518</v>
      </c>
      <c r="H16" s="86" t="s">
        <v>518</v>
      </c>
      <c r="I16" s="86">
        <v>79.319999999999993</v>
      </c>
      <c r="K16" s="3"/>
      <c r="M16" s="3"/>
      <c r="N16" s="455"/>
      <c r="O16" s="455"/>
      <c r="P16" s="455"/>
      <c r="Q16" s="5"/>
    </row>
    <row r="17" spans="2:2" x14ac:dyDescent="0.3">
      <c r="B17" s="449"/>
    </row>
  </sheetData>
  <mergeCells count="10">
    <mergeCell ref="B4:B5"/>
    <mergeCell ref="C4:C5"/>
    <mergeCell ref="F4:F5"/>
    <mergeCell ref="I4:I5"/>
    <mergeCell ref="B2:B3"/>
    <mergeCell ref="C2:C3"/>
    <mergeCell ref="D2:D3"/>
    <mergeCell ref="E2:E3"/>
    <mergeCell ref="F2:F3"/>
    <mergeCell ref="G2:I2"/>
  </mergeCells>
  <pageMargins left="0.511811024" right="0.511811024" top="0.78740157499999996" bottom="0.78740157499999996" header="0.31496062000000002" footer="0.3149606200000000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B1:Q16"/>
  <sheetViews>
    <sheetView showGridLines="0" workbookViewId="0"/>
  </sheetViews>
  <sheetFormatPr defaultRowHeight="14.4" x14ac:dyDescent="0.3"/>
  <cols>
    <col min="2" max="2" width="35.44140625" customWidth="1"/>
    <col min="3" max="3" width="9.6640625" bestFit="1" customWidth="1"/>
    <col min="4" max="4" width="9.33203125" bestFit="1" customWidth="1"/>
    <col min="5" max="5" width="9.6640625" bestFit="1" customWidth="1"/>
    <col min="6" max="9" width="9.33203125" bestFit="1" customWidth="1"/>
  </cols>
  <sheetData>
    <row r="1" spans="2:17" ht="15" thickBot="1" x14ac:dyDescent="0.35">
      <c r="B1" s="516" t="s">
        <v>1212</v>
      </c>
      <c r="C1" s="516"/>
      <c r="D1" s="516"/>
      <c r="E1" s="516"/>
      <c r="F1" s="516"/>
      <c r="G1" s="516"/>
      <c r="H1" s="516"/>
      <c r="I1" s="516"/>
      <c r="J1" s="465"/>
      <c r="K1" s="465"/>
      <c r="L1" s="465"/>
      <c r="M1" s="465"/>
    </row>
    <row r="2" spans="2:17" ht="25.5" customHeight="1" thickBot="1" x14ac:dyDescent="0.35">
      <c r="B2" s="596" t="s">
        <v>1062</v>
      </c>
      <c r="C2" s="529" t="s">
        <v>1135</v>
      </c>
      <c r="D2" s="529" t="s">
        <v>1187</v>
      </c>
      <c r="E2" s="529" t="s">
        <v>204</v>
      </c>
      <c r="F2" s="529" t="s">
        <v>1137</v>
      </c>
      <c r="G2" s="531" t="s">
        <v>1162</v>
      </c>
      <c r="H2" s="533"/>
      <c r="I2" s="533"/>
    </row>
    <row r="3" spans="2:17" ht="27" thickBot="1" x14ac:dyDescent="0.35">
      <c r="B3" s="611"/>
      <c r="C3" s="530"/>
      <c r="D3" s="530"/>
      <c r="E3" s="530"/>
      <c r="F3" s="530"/>
      <c r="G3" s="388" t="s">
        <v>1140</v>
      </c>
      <c r="H3" s="388" t="s">
        <v>1141</v>
      </c>
      <c r="I3" s="396" t="s">
        <v>27</v>
      </c>
    </row>
    <row r="4" spans="2:17" x14ac:dyDescent="0.3">
      <c r="B4" s="569"/>
      <c r="C4" s="529" t="s">
        <v>67</v>
      </c>
      <c r="D4" s="393" t="s">
        <v>672</v>
      </c>
      <c r="E4" s="393" t="s">
        <v>153</v>
      </c>
      <c r="F4" s="529" t="s">
        <v>124</v>
      </c>
      <c r="G4" s="393" t="s">
        <v>1068</v>
      </c>
      <c r="H4" s="393" t="s">
        <v>1068</v>
      </c>
      <c r="I4" s="534" t="s">
        <v>1143</v>
      </c>
    </row>
    <row r="5" spans="2:17" x14ac:dyDescent="0.3">
      <c r="B5" s="570"/>
      <c r="C5" s="538"/>
      <c r="D5" s="393" t="s">
        <v>673</v>
      </c>
      <c r="E5" s="393" t="s">
        <v>154</v>
      </c>
      <c r="F5" s="538"/>
      <c r="G5" s="393" t="s">
        <v>1142</v>
      </c>
      <c r="H5" s="393" t="s">
        <v>673</v>
      </c>
      <c r="I5" s="539"/>
    </row>
    <row r="6" spans="2:17" x14ac:dyDescent="0.3">
      <c r="B6" s="403" t="s">
        <v>1191</v>
      </c>
      <c r="C6" s="393"/>
      <c r="D6" s="393"/>
      <c r="E6" s="393"/>
      <c r="F6" s="393"/>
      <c r="G6" s="393"/>
      <c r="H6" s="393"/>
      <c r="I6" s="406"/>
    </row>
    <row r="7" spans="2:17" x14ac:dyDescent="0.3">
      <c r="B7" s="407" t="s">
        <v>1206</v>
      </c>
      <c r="C7" s="48">
        <v>10233</v>
      </c>
      <c r="D7" s="48">
        <v>492.88884769132255</v>
      </c>
      <c r="E7" s="48">
        <v>4802</v>
      </c>
      <c r="F7" s="48">
        <v>931.82597863451394</v>
      </c>
      <c r="G7" s="398">
        <v>2.3760932944606412</v>
      </c>
      <c r="H7" s="42">
        <v>1115.020033225838</v>
      </c>
      <c r="I7" s="397">
        <v>11.41</v>
      </c>
      <c r="K7" s="3"/>
      <c r="L7" s="3"/>
      <c r="N7" s="3"/>
      <c r="O7" s="5"/>
      <c r="P7" s="3"/>
    </row>
    <row r="8" spans="2:17" x14ac:dyDescent="0.3">
      <c r="B8" s="403" t="s">
        <v>1192</v>
      </c>
      <c r="C8" s="48"/>
      <c r="D8" s="48"/>
      <c r="E8" s="48"/>
      <c r="F8" s="48"/>
      <c r="G8" s="398"/>
      <c r="H8" s="42"/>
      <c r="I8" s="397"/>
      <c r="K8" s="3"/>
      <c r="L8" s="3"/>
      <c r="N8" s="3"/>
      <c r="O8" s="5"/>
      <c r="P8" s="3"/>
    </row>
    <row r="9" spans="2:17" ht="26.4" x14ac:dyDescent="0.3">
      <c r="B9" s="407" t="s">
        <v>1366</v>
      </c>
      <c r="C9" s="48">
        <v>1066</v>
      </c>
      <c r="D9" s="48">
        <v>464.37257209336525</v>
      </c>
      <c r="E9" s="48">
        <v>477</v>
      </c>
      <c r="F9" s="48">
        <v>894.63766206552486</v>
      </c>
      <c r="G9" s="398">
        <v>1.6561844863731656</v>
      </c>
      <c r="H9" s="42">
        <v>741.0881801125704</v>
      </c>
      <c r="I9" s="397">
        <v>0.79</v>
      </c>
      <c r="K9" s="3"/>
      <c r="L9" s="3"/>
      <c r="N9" s="3"/>
      <c r="O9" s="5"/>
      <c r="P9" s="3"/>
    </row>
    <row r="10" spans="2:17" x14ac:dyDescent="0.3">
      <c r="B10" s="403" t="s">
        <v>1194</v>
      </c>
      <c r="C10" s="48"/>
      <c r="D10" s="48"/>
      <c r="E10" s="48"/>
      <c r="F10" s="48"/>
      <c r="G10" s="398"/>
      <c r="H10" s="42"/>
      <c r="I10" s="397"/>
      <c r="K10" s="3"/>
      <c r="L10" s="3"/>
      <c r="N10" s="3"/>
      <c r="O10" s="5"/>
      <c r="P10" s="3"/>
    </row>
    <row r="11" spans="2:17" x14ac:dyDescent="0.3">
      <c r="B11" s="407" t="s">
        <v>1207</v>
      </c>
      <c r="C11" s="48">
        <v>23717</v>
      </c>
      <c r="D11" s="48">
        <v>542.97720312514377</v>
      </c>
      <c r="E11" s="48">
        <v>12219</v>
      </c>
      <c r="F11" s="48">
        <v>611.30677797226338</v>
      </c>
      <c r="G11" s="398">
        <v>1.5926016858990097</v>
      </c>
      <c r="H11" s="42">
        <v>820.50849601551636</v>
      </c>
      <c r="I11" s="397">
        <v>19.46</v>
      </c>
      <c r="K11" s="3"/>
      <c r="L11" s="3"/>
      <c r="N11" s="3"/>
      <c r="O11" s="5"/>
      <c r="P11" s="3"/>
    </row>
    <row r="12" spans="2:17" x14ac:dyDescent="0.3">
      <c r="B12" s="403" t="s">
        <v>1195</v>
      </c>
      <c r="C12" s="48"/>
      <c r="D12" s="48"/>
      <c r="E12" s="48"/>
      <c r="F12" s="48"/>
      <c r="G12" s="398"/>
      <c r="H12" s="42"/>
      <c r="I12" s="397"/>
      <c r="K12" s="3"/>
      <c r="L12" s="3"/>
      <c r="N12" s="3"/>
      <c r="O12" s="5"/>
      <c r="P12" s="3"/>
    </row>
    <row r="13" spans="2:17" ht="15.6" x14ac:dyDescent="0.3">
      <c r="B13" s="407" t="s">
        <v>1208</v>
      </c>
      <c r="C13" s="48">
        <v>22358</v>
      </c>
      <c r="D13" s="48">
        <v>460.98328333679569</v>
      </c>
      <c r="E13" s="48">
        <v>9934</v>
      </c>
      <c r="F13" s="48">
        <v>640.72124798981702</v>
      </c>
      <c r="G13" s="398">
        <v>2.1683108516206966</v>
      </c>
      <c r="H13" s="42">
        <v>963.41354325073803</v>
      </c>
      <c r="I13" s="397">
        <v>21.54</v>
      </c>
      <c r="K13" s="3"/>
      <c r="L13" s="3"/>
      <c r="N13" s="3"/>
      <c r="O13" s="5"/>
      <c r="P13" s="3"/>
    </row>
    <row r="14" spans="2:17" x14ac:dyDescent="0.3">
      <c r="B14" s="407" t="s">
        <v>1209</v>
      </c>
      <c r="C14" s="48">
        <v>5721</v>
      </c>
      <c r="D14" s="48">
        <v>526.87293237697099</v>
      </c>
      <c r="E14" s="48">
        <v>2956</v>
      </c>
      <c r="F14" s="48">
        <v>826.9392496154519</v>
      </c>
      <c r="G14" s="398">
        <v>2.2286100777815352</v>
      </c>
      <c r="H14" s="42">
        <v>1151.8965215871351</v>
      </c>
      <c r="I14" s="397">
        <v>6.59</v>
      </c>
      <c r="K14" s="3"/>
      <c r="L14" s="3"/>
      <c r="N14" s="3"/>
      <c r="O14" s="5"/>
      <c r="P14" s="3"/>
    </row>
    <row r="15" spans="2:17" x14ac:dyDescent="0.3">
      <c r="B15" s="403" t="s">
        <v>1210</v>
      </c>
      <c r="C15" s="49" t="s">
        <v>518</v>
      </c>
      <c r="D15" s="49">
        <v>503.0064674642984</v>
      </c>
      <c r="E15" s="49" t="s">
        <v>518</v>
      </c>
      <c r="F15" s="49">
        <v>771.83586173419485</v>
      </c>
      <c r="G15" s="52">
        <v>1.9674882358748234</v>
      </c>
      <c r="H15" s="43">
        <v>947.61867025913318</v>
      </c>
      <c r="I15" s="75" t="s">
        <v>518</v>
      </c>
      <c r="K15" s="455"/>
      <c r="L15" s="3"/>
      <c r="M15" s="455"/>
      <c r="N15" s="3"/>
      <c r="O15" s="5"/>
      <c r="P15" s="3"/>
      <c r="Q15" s="455"/>
    </row>
    <row r="16" spans="2:17" ht="15" thickBot="1" x14ac:dyDescent="0.35">
      <c r="B16" s="28" t="s">
        <v>1211</v>
      </c>
      <c r="C16" s="50">
        <v>63095</v>
      </c>
      <c r="D16" s="47" t="s">
        <v>518</v>
      </c>
      <c r="E16" s="50">
        <v>30388</v>
      </c>
      <c r="F16" s="47" t="s">
        <v>518</v>
      </c>
      <c r="G16" s="400" t="s">
        <v>518</v>
      </c>
      <c r="H16" s="399" t="s">
        <v>518</v>
      </c>
      <c r="I16" s="399">
        <v>59.790000000000006</v>
      </c>
      <c r="K16" s="3"/>
      <c r="M16" s="3"/>
      <c r="N16" s="455"/>
      <c r="O16" s="455"/>
      <c r="P16" s="455"/>
      <c r="Q16" s="5"/>
    </row>
  </sheetData>
  <mergeCells count="10">
    <mergeCell ref="B4:B5"/>
    <mergeCell ref="C4:C5"/>
    <mergeCell ref="F4:F5"/>
    <mergeCell ref="I4:I5"/>
    <mergeCell ref="B2:B3"/>
    <mergeCell ref="C2:C3"/>
    <mergeCell ref="D2:D3"/>
    <mergeCell ref="E2:E3"/>
    <mergeCell ref="F2:F3"/>
    <mergeCell ref="G2:I2"/>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25"/>
  <sheetViews>
    <sheetView showGridLines="0" workbookViewId="0"/>
  </sheetViews>
  <sheetFormatPr defaultRowHeight="14.4" x14ac:dyDescent="0.3"/>
  <cols>
    <col min="2" max="2" width="34.5546875" customWidth="1"/>
    <col min="3" max="3" width="12" customWidth="1"/>
    <col min="5" max="5" width="10.5546875" bestFit="1" customWidth="1"/>
    <col min="8" max="8" width="13.33203125" bestFit="1" customWidth="1"/>
    <col min="9" max="9" width="10.6640625" customWidth="1"/>
  </cols>
  <sheetData>
    <row r="1" spans="2:13" ht="15" thickBot="1" x14ac:dyDescent="0.35">
      <c r="B1" s="516" t="s">
        <v>201</v>
      </c>
      <c r="C1" s="516"/>
      <c r="D1" s="516"/>
      <c r="E1" s="516"/>
      <c r="F1" s="516"/>
      <c r="G1" s="516"/>
      <c r="H1" s="516"/>
      <c r="I1" s="516"/>
      <c r="J1" s="516"/>
      <c r="K1" s="516"/>
      <c r="L1" s="465"/>
      <c r="M1" s="465"/>
    </row>
    <row r="2" spans="2:13" ht="15" thickBot="1" x14ac:dyDescent="0.35">
      <c r="B2" s="527" t="s">
        <v>168</v>
      </c>
      <c r="C2" s="529" t="s">
        <v>202</v>
      </c>
      <c r="D2" s="534" t="s">
        <v>171</v>
      </c>
      <c r="E2" s="527"/>
      <c r="F2" s="531" t="s">
        <v>203</v>
      </c>
      <c r="G2" s="533"/>
      <c r="H2" s="532"/>
      <c r="I2" s="531" t="s">
        <v>204</v>
      </c>
      <c r="J2" s="533"/>
      <c r="K2" s="533"/>
    </row>
    <row r="3" spans="2:13" x14ac:dyDescent="0.3">
      <c r="B3" s="540"/>
      <c r="C3" s="538"/>
      <c r="D3" s="539" t="s">
        <v>172</v>
      </c>
      <c r="E3" s="540"/>
      <c r="F3" s="529" t="s">
        <v>27</v>
      </c>
      <c r="G3" s="534" t="s">
        <v>171</v>
      </c>
      <c r="H3" s="527"/>
      <c r="I3" s="529" t="s">
        <v>27</v>
      </c>
      <c r="J3" s="534" t="s">
        <v>171</v>
      </c>
      <c r="K3" s="536"/>
    </row>
    <row r="4" spans="2:13" ht="15" thickBot="1" x14ac:dyDescent="0.35">
      <c r="B4" s="528"/>
      <c r="C4" s="530"/>
      <c r="D4" s="546"/>
      <c r="E4" s="547"/>
      <c r="F4" s="530"/>
      <c r="G4" s="535" t="s">
        <v>172</v>
      </c>
      <c r="H4" s="528"/>
      <c r="I4" s="530"/>
      <c r="J4" s="535" t="s">
        <v>172</v>
      </c>
      <c r="K4" s="537"/>
    </row>
    <row r="5" spans="2:13" x14ac:dyDescent="0.3">
      <c r="B5" s="527"/>
      <c r="C5" s="34" t="s">
        <v>153</v>
      </c>
      <c r="D5" s="40" t="s">
        <v>153</v>
      </c>
      <c r="E5" s="529" t="s">
        <v>32</v>
      </c>
      <c r="F5" s="35" t="s">
        <v>153</v>
      </c>
      <c r="G5" s="35" t="s">
        <v>153</v>
      </c>
      <c r="H5" s="529" t="s">
        <v>32</v>
      </c>
      <c r="I5" s="35" t="s">
        <v>153</v>
      </c>
      <c r="J5" s="35" t="s">
        <v>153</v>
      </c>
      <c r="K5" s="534" t="s">
        <v>32</v>
      </c>
    </row>
    <row r="6" spans="2:13" x14ac:dyDescent="0.3">
      <c r="B6" s="540"/>
      <c r="C6" s="13" t="s">
        <v>154</v>
      </c>
      <c r="D6" s="97" t="s">
        <v>154</v>
      </c>
      <c r="E6" s="538"/>
      <c r="F6" s="12" t="s">
        <v>154</v>
      </c>
      <c r="G6" s="12" t="s">
        <v>154</v>
      </c>
      <c r="H6" s="538"/>
      <c r="I6" s="12" t="s">
        <v>154</v>
      </c>
      <c r="J6" s="12" t="s">
        <v>154</v>
      </c>
      <c r="K6" s="539"/>
    </row>
    <row r="7" spans="2:13" x14ac:dyDescent="0.3">
      <c r="B7" s="21" t="s">
        <v>109</v>
      </c>
      <c r="C7" s="77"/>
      <c r="D7" s="10"/>
      <c r="E7" s="10"/>
      <c r="F7" s="78"/>
      <c r="G7" s="10"/>
      <c r="H7" s="10"/>
      <c r="I7" s="10"/>
      <c r="J7" s="10"/>
      <c r="K7" s="10"/>
    </row>
    <row r="8" spans="2:13" x14ac:dyDescent="0.3">
      <c r="B8" s="33" t="s">
        <v>176</v>
      </c>
      <c r="C8" s="121">
        <v>42246.1</v>
      </c>
      <c r="D8" s="122" t="s">
        <v>99</v>
      </c>
      <c r="E8" s="10" t="s">
        <v>99</v>
      </c>
      <c r="F8" s="99">
        <v>2922.44</v>
      </c>
      <c r="G8" s="122" t="s">
        <v>99</v>
      </c>
      <c r="H8" s="10" t="s">
        <v>99</v>
      </c>
      <c r="I8" s="99">
        <v>39323.660000000003</v>
      </c>
      <c r="J8" s="122" t="s">
        <v>99</v>
      </c>
      <c r="K8" s="10" t="s">
        <v>99</v>
      </c>
    </row>
    <row r="9" spans="2:13" x14ac:dyDescent="0.3">
      <c r="B9" s="33" t="s">
        <v>177</v>
      </c>
      <c r="C9" s="121">
        <v>20059.25</v>
      </c>
      <c r="D9" s="122" t="s">
        <v>99</v>
      </c>
      <c r="E9" s="10" t="s">
        <v>99</v>
      </c>
      <c r="F9" s="99">
        <v>1709.58</v>
      </c>
      <c r="G9" s="122" t="s">
        <v>99</v>
      </c>
      <c r="H9" s="10" t="s">
        <v>99</v>
      </c>
      <c r="I9" s="99">
        <v>18349.669999999998</v>
      </c>
      <c r="J9" s="122" t="s">
        <v>99</v>
      </c>
      <c r="K9" s="10" t="s">
        <v>99</v>
      </c>
    </row>
    <row r="10" spans="2:13" x14ac:dyDescent="0.3">
      <c r="B10" s="33" t="s">
        <v>178</v>
      </c>
      <c r="C10" s="121">
        <v>55687.95</v>
      </c>
      <c r="D10" s="122" t="s">
        <v>99</v>
      </c>
      <c r="E10" s="10" t="s">
        <v>99</v>
      </c>
      <c r="F10" s="99">
        <v>7095.08</v>
      </c>
      <c r="G10" s="122" t="s">
        <v>99</v>
      </c>
      <c r="H10" s="10" t="s">
        <v>99</v>
      </c>
      <c r="I10" s="99">
        <v>48592.87</v>
      </c>
      <c r="J10" s="122" t="s">
        <v>99</v>
      </c>
      <c r="K10" s="10" t="s">
        <v>99</v>
      </c>
    </row>
    <row r="11" spans="2:13" x14ac:dyDescent="0.3">
      <c r="B11" s="33" t="s">
        <v>179</v>
      </c>
      <c r="C11" s="121">
        <v>38432.1</v>
      </c>
      <c r="D11" s="122" t="s">
        <v>99</v>
      </c>
      <c r="E11" s="10" t="s">
        <v>99</v>
      </c>
      <c r="F11" s="99">
        <v>4096.92</v>
      </c>
      <c r="G11" s="122" t="s">
        <v>99</v>
      </c>
      <c r="H11" s="10" t="s">
        <v>99</v>
      </c>
      <c r="I11" s="99">
        <v>34335.18</v>
      </c>
      <c r="J11" s="122" t="s">
        <v>99</v>
      </c>
      <c r="K11" s="10" t="s">
        <v>99</v>
      </c>
    </row>
    <row r="12" spans="2:13" x14ac:dyDescent="0.3">
      <c r="B12" s="33" t="s">
        <v>205</v>
      </c>
      <c r="C12" s="121">
        <v>37979.86</v>
      </c>
      <c r="D12" s="122" t="s">
        <v>99</v>
      </c>
      <c r="E12" s="10" t="s">
        <v>99</v>
      </c>
      <c r="F12" s="99">
        <v>3311.8</v>
      </c>
      <c r="G12" s="122" t="s">
        <v>99</v>
      </c>
      <c r="H12" s="10" t="s">
        <v>99</v>
      </c>
      <c r="I12" s="99">
        <v>34668.06</v>
      </c>
      <c r="J12" s="122" t="s">
        <v>99</v>
      </c>
      <c r="K12" s="10" t="s">
        <v>99</v>
      </c>
    </row>
    <row r="13" spans="2:13" x14ac:dyDescent="0.3">
      <c r="B13" s="21" t="s">
        <v>181</v>
      </c>
      <c r="C13" s="100">
        <v>194405.26</v>
      </c>
      <c r="D13" s="123" t="s">
        <v>99</v>
      </c>
      <c r="E13" s="10" t="s">
        <v>99</v>
      </c>
      <c r="F13" s="101">
        <v>19135.82</v>
      </c>
      <c r="G13" s="122" t="s">
        <v>99</v>
      </c>
      <c r="H13" s="10" t="s">
        <v>99</v>
      </c>
      <c r="I13" s="101">
        <v>175269.44</v>
      </c>
      <c r="J13" s="122" t="s">
        <v>99</v>
      </c>
      <c r="K13" s="10" t="s">
        <v>99</v>
      </c>
    </row>
    <row r="14" spans="2:13" x14ac:dyDescent="0.3">
      <c r="B14" s="124"/>
      <c r="C14" s="125"/>
      <c r="D14" s="125"/>
      <c r="E14" s="126"/>
      <c r="F14" s="127"/>
      <c r="G14" s="128"/>
      <c r="H14" s="128"/>
      <c r="I14" s="128"/>
      <c r="J14" s="128"/>
      <c r="K14" s="128"/>
    </row>
    <row r="15" spans="2:13" x14ac:dyDescent="0.3">
      <c r="B15" s="21" t="s">
        <v>115</v>
      </c>
      <c r="C15" s="27"/>
      <c r="D15" s="27"/>
      <c r="E15" s="77"/>
      <c r="F15" s="78"/>
      <c r="G15" s="78"/>
      <c r="H15" s="78"/>
      <c r="I15" s="78"/>
      <c r="J15" s="78"/>
      <c r="K15" s="78"/>
    </row>
    <row r="16" spans="2:13" x14ac:dyDescent="0.3">
      <c r="B16" s="33" t="s">
        <v>176</v>
      </c>
      <c r="C16" s="98">
        <v>43272.670000000027</v>
      </c>
      <c r="D16" s="98">
        <f>C16-C8</f>
        <v>1026.5700000000288</v>
      </c>
      <c r="E16" s="131">
        <f>(C16/C8-1)*100</f>
        <v>2.4299757847470627</v>
      </c>
      <c r="F16" s="99">
        <v>4090.0800000000108</v>
      </c>
      <c r="G16" s="99">
        <f>F16-F8</f>
        <v>1167.6400000000108</v>
      </c>
      <c r="H16" s="11">
        <f>(F16/F8-1)*100</f>
        <v>39.954284775735701</v>
      </c>
      <c r="I16" s="99">
        <v>39182.58999999996</v>
      </c>
      <c r="J16" s="99">
        <f>I16-I8</f>
        <v>-141.07000000004336</v>
      </c>
      <c r="K16" s="131">
        <f>(I16/I8-1)*100</f>
        <v>-0.35874076828058543</v>
      </c>
    </row>
    <row r="17" spans="2:11" x14ac:dyDescent="0.3">
      <c r="B17" s="33" t="s">
        <v>177</v>
      </c>
      <c r="C17" s="98">
        <v>18052.050000000017</v>
      </c>
      <c r="D17" s="23">
        <f t="shared" ref="D17:D21" si="0">C17-C9</f>
        <v>-2007.1999999999825</v>
      </c>
      <c r="E17" s="131">
        <f t="shared" ref="E17:E21" si="1">(C17/C9-1)*100</f>
        <v>-10.006356169846741</v>
      </c>
      <c r="F17" s="99">
        <v>2330.7800000000052</v>
      </c>
      <c r="G17" s="10">
        <f t="shared" ref="G17:G21" si="2">F17-F9</f>
        <v>621.20000000000528</v>
      </c>
      <c r="H17" s="11">
        <f t="shared" ref="H17:H21" si="3">(F17/F9-1)*100</f>
        <v>36.33641011242559</v>
      </c>
      <c r="I17" s="99">
        <v>15721.270000000006</v>
      </c>
      <c r="J17" s="10">
        <f t="shared" ref="J17:J21" si="4">I17-I9</f>
        <v>-2628.3999999999924</v>
      </c>
      <c r="K17" s="131">
        <f t="shared" ref="K17:K21" si="5">(I17/I9-1)*100</f>
        <v>-14.323963319231314</v>
      </c>
    </row>
    <row r="18" spans="2:11" x14ac:dyDescent="0.3">
      <c r="B18" s="33" t="s">
        <v>178</v>
      </c>
      <c r="C18" s="98">
        <v>57466.710000000014</v>
      </c>
      <c r="D18" s="23">
        <f t="shared" si="0"/>
        <v>1778.7600000000166</v>
      </c>
      <c r="E18" s="131">
        <f t="shared" si="1"/>
        <v>3.1941560068201813</v>
      </c>
      <c r="F18" s="99">
        <v>9727.430000000013</v>
      </c>
      <c r="G18" s="99">
        <f t="shared" si="2"/>
        <v>2632.3500000000131</v>
      </c>
      <c r="H18" s="11">
        <f t="shared" si="3"/>
        <v>37.10106158070117</v>
      </c>
      <c r="I18" s="99">
        <v>47739.280000000064</v>
      </c>
      <c r="J18" s="99">
        <f t="shared" si="4"/>
        <v>-853.5899999999383</v>
      </c>
      <c r="K18" s="131">
        <f t="shared" si="5"/>
        <v>-1.7566157339542587</v>
      </c>
    </row>
    <row r="19" spans="2:11" x14ac:dyDescent="0.3">
      <c r="B19" s="33" t="s">
        <v>179</v>
      </c>
      <c r="C19" s="98">
        <v>36472.670000000006</v>
      </c>
      <c r="D19" s="98">
        <f t="shared" si="0"/>
        <v>-1959.429999999993</v>
      </c>
      <c r="E19" s="131">
        <f t="shared" si="1"/>
        <v>-5.0984203309212717</v>
      </c>
      <c r="F19" s="99">
        <v>6084.7900000000072</v>
      </c>
      <c r="G19" s="10">
        <f t="shared" si="2"/>
        <v>1987.8700000000072</v>
      </c>
      <c r="H19" s="11">
        <f t="shared" si="3"/>
        <v>48.521084131494078</v>
      </c>
      <c r="I19" s="99">
        <v>30387.879999999997</v>
      </c>
      <c r="J19" s="99">
        <f t="shared" si="4"/>
        <v>-3947.3000000000029</v>
      </c>
      <c r="K19" s="131">
        <f t="shared" si="5"/>
        <v>-11.49637194271299</v>
      </c>
    </row>
    <row r="20" spans="2:11" x14ac:dyDescent="0.3">
      <c r="B20" s="33" t="s">
        <v>180</v>
      </c>
      <c r="C20" s="98">
        <v>44046.739999999983</v>
      </c>
      <c r="D20" s="98">
        <f t="shared" si="0"/>
        <v>6066.8799999999828</v>
      </c>
      <c r="E20" s="131">
        <f t="shared" si="1"/>
        <v>15.973939872342813</v>
      </c>
      <c r="F20" s="99">
        <v>7105.8499999999976</v>
      </c>
      <c r="G20" s="10">
        <f t="shared" si="2"/>
        <v>3794.0499999999975</v>
      </c>
      <c r="H20" s="11">
        <f>(F20/F12-1)*100</f>
        <v>114.5615677275197</v>
      </c>
      <c r="I20" s="99">
        <v>36940.889999999978</v>
      </c>
      <c r="J20" s="10">
        <f t="shared" si="4"/>
        <v>2272.8299999999799</v>
      </c>
      <c r="K20" s="131">
        <f t="shared" si="5"/>
        <v>6.5559768847751609</v>
      </c>
    </row>
    <row r="21" spans="2:11" ht="15" thickBot="1" x14ac:dyDescent="0.35">
      <c r="B21" s="28" t="s">
        <v>181</v>
      </c>
      <c r="C21" s="129">
        <v>199310.84000000005</v>
      </c>
      <c r="D21" s="129">
        <f t="shared" si="0"/>
        <v>4905.5800000000454</v>
      </c>
      <c r="E21" s="132">
        <f t="shared" si="1"/>
        <v>2.5233782254657333</v>
      </c>
      <c r="F21" s="130">
        <v>29338.930000000037</v>
      </c>
      <c r="G21" s="130">
        <f t="shared" si="2"/>
        <v>10203.110000000037</v>
      </c>
      <c r="H21" s="71">
        <f t="shared" si="3"/>
        <v>53.319429217039229</v>
      </c>
      <c r="I21" s="130">
        <v>169971.91</v>
      </c>
      <c r="J21" s="130">
        <f t="shared" si="4"/>
        <v>-5297.5299999999988</v>
      </c>
      <c r="K21" s="132">
        <f t="shared" si="5"/>
        <v>-3.022506376468137</v>
      </c>
    </row>
    <row r="22" spans="2:11" x14ac:dyDescent="0.3">
      <c r="B22" s="481" t="s">
        <v>1242</v>
      </c>
    </row>
    <row r="23" spans="2:11" x14ac:dyDescent="0.3">
      <c r="E23" s="7"/>
      <c r="H23" s="4"/>
    </row>
    <row r="24" spans="2:11" x14ac:dyDescent="0.3">
      <c r="H24" s="4"/>
    </row>
    <row r="25" spans="2:11" x14ac:dyDescent="0.3">
      <c r="H25" s="4"/>
    </row>
  </sheetData>
  <mergeCells count="17">
    <mergeCell ref="F2:H2"/>
    <mergeCell ref="B5:B6"/>
    <mergeCell ref="E5:E6"/>
    <mergeCell ref="H5:H6"/>
    <mergeCell ref="K5:K6"/>
    <mergeCell ref="I2:K2"/>
    <mergeCell ref="F3:F4"/>
    <mergeCell ref="G3:H3"/>
    <mergeCell ref="G4:H4"/>
    <mergeCell ref="I3:I4"/>
    <mergeCell ref="J3:K3"/>
    <mergeCell ref="J4:K4"/>
    <mergeCell ref="B2:B4"/>
    <mergeCell ref="C2:C4"/>
    <mergeCell ref="D2:E2"/>
    <mergeCell ref="D3:E3"/>
    <mergeCell ref="D4:E4"/>
  </mergeCells>
  <pageMargins left="0.511811024" right="0.511811024" top="0.78740157499999996" bottom="0.78740157499999996" header="0.31496062000000002" footer="0.31496062000000002"/>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B1:Q20"/>
  <sheetViews>
    <sheetView showGridLines="0" workbookViewId="0"/>
  </sheetViews>
  <sheetFormatPr defaultRowHeight="14.4" x14ac:dyDescent="0.3"/>
  <cols>
    <col min="2" max="2" width="35.6640625" customWidth="1"/>
    <col min="3" max="3" width="11.5546875" bestFit="1" customWidth="1"/>
    <col min="5" max="5" width="11.5546875" bestFit="1" customWidth="1"/>
    <col min="9" max="9" width="9.33203125" bestFit="1" customWidth="1"/>
  </cols>
  <sheetData>
    <row r="1" spans="2:17" ht="15" thickBot="1" x14ac:dyDescent="0.35">
      <c r="B1" s="516" t="s">
        <v>1213</v>
      </c>
      <c r="C1" s="516"/>
      <c r="D1" s="516"/>
      <c r="E1" s="516"/>
      <c r="F1" s="516"/>
      <c r="G1" s="516"/>
      <c r="H1" s="516"/>
      <c r="I1" s="516"/>
      <c r="J1" s="465"/>
      <c r="K1" s="465"/>
      <c r="L1" s="465"/>
      <c r="M1" s="465"/>
    </row>
    <row r="2" spans="2:17" ht="29.25" customHeight="1" thickBot="1" x14ac:dyDescent="0.35">
      <c r="B2" s="596" t="s">
        <v>1062</v>
      </c>
      <c r="C2" s="529" t="s">
        <v>1135</v>
      </c>
      <c r="D2" s="529" t="s">
        <v>1187</v>
      </c>
      <c r="E2" s="529" t="s">
        <v>204</v>
      </c>
      <c r="F2" s="529" t="s">
        <v>1137</v>
      </c>
      <c r="G2" s="531" t="s">
        <v>1162</v>
      </c>
      <c r="H2" s="533"/>
      <c r="I2" s="533"/>
    </row>
    <row r="3" spans="2:17" ht="27" thickBot="1" x14ac:dyDescent="0.35">
      <c r="B3" s="611"/>
      <c r="C3" s="530"/>
      <c r="D3" s="530"/>
      <c r="E3" s="530"/>
      <c r="F3" s="530"/>
      <c r="G3" s="388" t="s">
        <v>1140</v>
      </c>
      <c r="H3" s="388" t="s">
        <v>1141</v>
      </c>
      <c r="I3" s="396" t="s">
        <v>27</v>
      </c>
    </row>
    <row r="4" spans="2:17" x14ac:dyDescent="0.3">
      <c r="B4" s="569"/>
      <c r="C4" s="529" t="s">
        <v>67</v>
      </c>
      <c r="D4" s="393" t="s">
        <v>672</v>
      </c>
      <c r="E4" s="393" t="s">
        <v>153</v>
      </c>
      <c r="F4" s="529" t="s">
        <v>124</v>
      </c>
      <c r="G4" s="393" t="s">
        <v>1068</v>
      </c>
      <c r="H4" s="393" t="s">
        <v>1068</v>
      </c>
      <c r="I4" s="534" t="s">
        <v>1143</v>
      </c>
    </row>
    <row r="5" spans="2:17" x14ac:dyDescent="0.3">
      <c r="B5" s="570"/>
      <c r="C5" s="538"/>
      <c r="D5" s="393" t="s">
        <v>673</v>
      </c>
      <c r="E5" s="393" t="s">
        <v>154</v>
      </c>
      <c r="F5" s="538"/>
      <c r="G5" s="393" t="s">
        <v>1142</v>
      </c>
      <c r="H5" s="393" t="s">
        <v>673</v>
      </c>
      <c r="I5" s="539"/>
    </row>
    <row r="6" spans="2:17" x14ac:dyDescent="0.3">
      <c r="B6" s="403" t="s">
        <v>1191</v>
      </c>
      <c r="C6" s="393"/>
      <c r="D6" s="393"/>
      <c r="E6" s="393"/>
      <c r="F6" s="393"/>
      <c r="G6" s="393"/>
      <c r="H6" s="393"/>
      <c r="I6" s="406"/>
    </row>
    <row r="7" spans="2:17" x14ac:dyDescent="0.3">
      <c r="B7" s="407" t="s">
        <v>1206</v>
      </c>
      <c r="C7" s="25">
        <v>11640</v>
      </c>
      <c r="D7" s="48">
        <v>489.5642574252447</v>
      </c>
      <c r="E7" s="25">
        <v>5447</v>
      </c>
      <c r="F7" s="48">
        <v>974.88091199959706</v>
      </c>
      <c r="G7" s="398">
        <v>2.638149440058748</v>
      </c>
      <c r="H7" s="42">
        <v>1234.5360824742268</v>
      </c>
      <c r="I7" s="10">
        <v>14.37</v>
      </c>
      <c r="K7" s="3"/>
      <c r="L7" s="3"/>
      <c r="N7" s="3"/>
      <c r="O7" s="5"/>
      <c r="P7" s="3"/>
    </row>
    <row r="8" spans="2:17" x14ac:dyDescent="0.3">
      <c r="B8" s="403" t="s">
        <v>1192</v>
      </c>
      <c r="C8" s="23"/>
      <c r="D8" s="48"/>
      <c r="E8" s="23"/>
      <c r="F8" s="48"/>
      <c r="G8" s="398"/>
      <c r="H8" s="42"/>
      <c r="I8" s="10"/>
      <c r="K8" s="3"/>
      <c r="L8" s="3"/>
      <c r="N8" s="3"/>
      <c r="O8" s="5"/>
      <c r="P8" s="3"/>
    </row>
    <row r="9" spans="2:17" ht="26.4" x14ac:dyDescent="0.3">
      <c r="B9" s="407" t="s">
        <v>1366</v>
      </c>
      <c r="C9" s="25">
        <v>3327</v>
      </c>
      <c r="D9" s="48">
        <v>579.20997684566828</v>
      </c>
      <c r="E9" s="25">
        <v>1901</v>
      </c>
      <c r="F9" s="48">
        <v>704.8501174610733</v>
      </c>
      <c r="G9" s="398">
        <v>1.883219358232509</v>
      </c>
      <c r="H9" s="42">
        <v>1076.0444845205891</v>
      </c>
      <c r="I9" s="10">
        <v>3.5799999999999996</v>
      </c>
      <c r="K9" s="3"/>
      <c r="L9" s="3"/>
      <c r="N9" s="3"/>
      <c r="O9" s="5"/>
      <c r="P9" s="3"/>
    </row>
    <row r="10" spans="2:17" x14ac:dyDescent="0.3">
      <c r="B10" s="403" t="s">
        <v>1194</v>
      </c>
      <c r="C10" s="23"/>
      <c r="D10" s="48"/>
      <c r="E10" s="23"/>
      <c r="F10" s="48"/>
      <c r="G10" s="398"/>
      <c r="H10" s="42"/>
      <c r="I10" s="10"/>
      <c r="K10" s="3"/>
      <c r="L10" s="3"/>
      <c r="N10" s="3"/>
      <c r="O10" s="5"/>
      <c r="P10" s="3"/>
    </row>
    <row r="11" spans="2:17" x14ac:dyDescent="0.3">
      <c r="B11" s="407" t="s">
        <v>1207</v>
      </c>
      <c r="C11" s="25">
        <v>19907</v>
      </c>
      <c r="D11" s="48">
        <v>563.49715980900658</v>
      </c>
      <c r="E11" s="25">
        <v>10949</v>
      </c>
      <c r="F11" s="48">
        <v>613.96677505910236</v>
      </c>
      <c r="G11" s="398">
        <v>1.6485523792127135</v>
      </c>
      <c r="H11" s="42">
        <v>906.71623047169339</v>
      </c>
      <c r="I11" s="10">
        <v>18.05</v>
      </c>
      <c r="K11" s="3"/>
      <c r="L11" s="3"/>
      <c r="N11" s="3"/>
      <c r="O11" s="5"/>
      <c r="P11" s="3"/>
    </row>
    <row r="12" spans="2:17" x14ac:dyDescent="0.3">
      <c r="B12" s="403" t="s">
        <v>1195</v>
      </c>
      <c r="C12" s="23"/>
      <c r="D12" s="48"/>
      <c r="E12" s="23"/>
      <c r="F12" s="48"/>
      <c r="G12" s="398"/>
      <c r="H12" s="42"/>
      <c r="I12" s="10"/>
      <c r="K12" s="3"/>
      <c r="L12" s="3"/>
      <c r="N12" s="3"/>
      <c r="O12" s="5"/>
      <c r="P12" s="3"/>
    </row>
    <row r="13" spans="2:17" ht="15.6" x14ac:dyDescent="0.3">
      <c r="B13" s="407" t="s">
        <v>1214</v>
      </c>
      <c r="C13" s="25">
        <v>24344</v>
      </c>
      <c r="D13" s="48">
        <v>531.04226644426819</v>
      </c>
      <c r="E13" s="25">
        <v>12652</v>
      </c>
      <c r="F13" s="48">
        <v>584.94033756682461</v>
      </c>
      <c r="G13" s="398">
        <v>2.3695858362314257</v>
      </c>
      <c r="H13" s="42">
        <v>1231.514952349655</v>
      </c>
      <c r="I13" s="10">
        <v>29.98</v>
      </c>
      <c r="K13" s="3"/>
      <c r="L13" s="3"/>
      <c r="N13" s="3"/>
      <c r="O13" s="5"/>
      <c r="P13" s="3"/>
    </row>
    <row r="14" spans="2:17" x14ac:dyDescent="0.3">
      <c r="B14" s="407" t="s">
        <v>1209</v>
      </c>
      <c r="C14" s="25">
        <v>11593</v>
      </c>
      <c r="D14" s="48">
        <v>526.44898567263454</v>
      </c>
      <c r="E14" s="25">
        <v>5992</v>
      </c>
      <c r="F14" s="48">
        <v>752.93899799258145</v>
      </c>
      <c r="G14" s="398">
        <v>2.0757550475554813</v>
      </c>
      <c r="H14" s="42">
        <v>1073.0613301129993</v>
      </c>
      <c r="I14" s="10">
        <v>12.44</v>
      </c>
      <c r="K14" s="3"/>
      <c r="L14" s="3"/>
      <c r="N14" s="3"/>
      <c r="O14" s="5"/>
      <c r="P14" s="3"/>
    </row>
    <row r="15" spans="2:17" x14ac:dyDescent="0.3">
      <c r="B15" s="403" t="s">
        <v>1210</v>
      </c>
      <c r="C15" s="27" t="s">
        <v>518</v>
      </c>
      <c r="D15" s="49">
        <v>534.856420372245</v>
      </c>
      <c r="E15" s="27" t="s">
        <v>518</v>
      </c>
      <c r="F15" s="49">
        <v>720.92113295252864</v>
      </c>
      <c r="G15" s="52">
        <v>2.1227870716257917</v>
      </c>
      <c r="H15" s="43">
        <v>1107.4550564177882</v>
      </c>
      <c r="I15" s="402" t="s">
        <v>518</v>
      </c>
      <c r="K15" s="455"/>
      <c r="L15" s="3"/>
      <c r="M15" s="455"/>
      <c r="N15" s="3"/>
      <c r="O15" s="5"/>
      <c r="P15" s="3"/>
      <c r="Q15" s="455"/>
    </row>
    <row r="16" spans="2:17" ht="15" thickBot="1" x14ac:dyDescent="0.35">
      <c r="B16" s="28" t="s">
        <v>1211</v>
      </c>
      <c r="C16" s="29">
        <v>70811</v>
      </c>
      <c r="D16" s="30" t="s">
        <v>518</v>
      </c>
      <c r="E16" s="29">
        <v>36941</v>
      </c>
      <c r="F16" s="30" t="s">
        <v>518</v>
      </c>
      <c r="G16" s="31" t="s">
        <v>518</v>
      </c>
      <c r="H16" s="86" t="s">
        <v>518</v>
      </c>
      <c r="I16" s="86">
        <v>78.42</v>
      </c>
      <c r="K16" s="3"/>
      <c r="M16" s="3"/>
      <c r="N16" s="455"/>
      <c r="O16" s="455"/>
      <c r="P16" s="455"/>
      <c r="Q16" s="5"/>
    </row>
    <row r="17" spans="2:9" x14ac:dyDescent="0.3">
      <c r="B17" s="497" t="s">
        <v>1250</v>
      </c>
      <c r="C17" s="470"/>
    </row>
    <row r="18" spans="2:9" x14ac:dyDescent="0.3">
      <c r="B18" s="606" t="s">
        <v>1340</v>
      </c>
      <c r="C18" s="606"/>
      <c r="D18" s="606"/>
      <c r="E18" s="606"/>
      <c r="F18" s="606"/>
      <c r="G18" s="606"/>
      <c r="H18" s="606"/>
      <c r="I18" s="606"/>
    </row>
    <row r="19" spans="2:9" x14ac:dyDescent="0.3">
      <c r="B19" s="470" t="s">
        <v>1341</v>
      </c>
    </row>
    <row r="20" spans="2:9" x14ac:dyDescent="0.3">
      <c r="B20" s="470" t="s">
        <v>1273</v>
      </c>
    </row>
  </sheetData>
  <mergeCells count="11">
    <mergeCell ref="B18:I18"/>
    <mergeCell ref="B4:B5"/>
    <mergeCell ref="C4:C5"/>
    <mergeCell ref="F4:F5"/>
    <mergeCell ref="I4:I5"/>
    <mergeCell ref="B2:B3"/>
    <mergeCell ref="C2:C3"/>
    <mergeCell ref="D2:D3"/>
    <mergeCell ref="E2:E3"/>
    <mergeCell ref="F2:F3"/>
    <mergeCell ref="G2:I2"/>
  </mergeCells>
  <pageMargins left="0.511811024" right="0.511811024" top="0.78740157499999996" bottom="0.78740157499999996" header="0.31496062000000002" footer="0.3149606200000000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B1:M47"/>
  <sheetViews>
    <sheetView showGridLines="0" workbookViewId="0"/>
  </sheetViews>
  <sheetFormatPr defaultRowHeight="14.4" x14ac:dyDescent="0.3"/>
  <cols>
    <col min="2" max="2" width="28.88671875" customWidth="1"/>
  </cols>
  <sheetData>
    <row r="1" spans="2:13" ht="16.2" thickBot="1" x14ac:dyDescent="0.35">
      <c r="B1" s="516" t="s">
        <v>1215</v>
      </c>
      <c r="C1" s="516"/>
      <c r="D1" s="516"/>
      <c r="E1" s="516"/>
      <c r="F1" s="516"/>
      <c r="G1" s="516"/>
      <c r="H1" s="516"/>
      <c r="I1" s="516"/>
      <c r="J1" s="516"/>
      <c r="K1" s="516"/>
      <c r="L1" s="465"/>
      <c r="M1" s="465"/>
    </row>
    <row r="2" spans="2:13" x14ac:dyDescent="0.3">
      <c r="B2" s="527" t="s">
        <v>1216</v>
      </c>
      <c r="C2" s="389" t="s">
        <v>404</v>
      </c>
      <c r="D2" s="534" t="s">
        <v>404</v>
      </c>
      <c r="E2" s="536"/>
      <c r="F2" s="527"/>
      <c r="G2" s="534" t="s">
        <v>404</v>
      </c>
      <c r="H2" s="536"/>
      <c r="I2" s="536"/>
      <c r="J2" s="527"/>
      <c r="K2" s="534" t="s">
        <v>709</v>
      </c>
    </row>
    <row r="3" spans="2:13" ht="15" thickBot="1" x14ac:dyDescent="0.35">
      <c r="B3" s="540"/>
      <c r="C3" s="390" t="s">
        <v>252</v>
      </c>
      <c r="D3" s="539" t="s">
        <v>253</v>
      </c>
      <c r="E3" s="595"/>
      <c r="F3" s="540"/>
      <c r="G3" s="539" t="s">
        <v>1217</v>
      </c>
      <c r="H3" s="595"/>
      <c r="I3" s="595"/>
      <c r="J3" s="540"/>
      <c r="K3" s="539"/>
    </row>
    <row r="4" spans="2:13" x14ac:dyDescent="0.3">
      <c r="B4" s="540"/>
      <c r="C4" s="393" t="s">
        <v>148</v>
      </c>
      <c r="D4" s="389" t="s">
        <v>148</v>
      </c>
      <c r="E4" s="387" t="s">
        <v>148</v>
      </c>
      <c r="F4" s="529" t="s">
        <v>709</v>
      </c>
      <c r="G4" s="387" t="s">
        <v>148</v>
      </c>
      <c r="H4" s="387" t="s">
        <v>148</v>
      </c>
      <c r="I4" s="387" t="s">
        <v>148</v>
      </c>
      <c r="J4" s="529" t="s">
        <v>709</v>
      </c>
      <c r="K4" s="539"/>
    </row>
    <row r="5" spans="2:13" ht="26.4" x14ac:dyDescent="0.3">
      <c r="B5" s="540"/>
      <c r="C5" s="393" t="s">
        <v>407</v>
      </c>
      <c r="D5" s="394" t="s">
        <v>407</v>
      </c>
      <c r="E5" s="393" t="s">
        <v>408</v>
      </c>
      <c r="F5" s="538"/>
      <c r="G5" s="393" t="s">
        <v>407</v>
      </c>
      <c r="H5" s="393" t="s">
        <v>253</v>
      </c>
      <c r="I5" s="393" t="s">
        <v>1217</v>
      </c>
      <c r="J5" s="538"/>
      <c r="K5" s="539"/>
    </row>
    <row r="6" spans="2:13" ht="15" thickBot="1" x14ac:dyDescent="0.35">
      <c r="B6" s="528"/>
      <c r="C6" s="388" t="s">
        <v>406</v>
      </c>
      <c r="D6" s="390" t="s">
        <v>406</v>
      </c>
      <c r="E6" s="388" t="s">
        <v>406</v>
      </c>
      <c r="F6" s="530"/>
      <c r="G6" s="388" t="s">
        <v>406</v>
      </c>
      <c r="H6" s="401"/>
      <c r="I6" s="401"/>
      <c r="J6" s="530"/>
      <c r="K6" s="535"/>
    </row>
    <row r="7" spans="2:13" x14ac:dyDescent="0.3">
      <c r="B7" s="408"/>
      <c r="C7" s="393" t="s">
        <v>124</v>
      </c>
      <c r="D7" s="393" t="s">
        <v>124</v>
      </c>
      <c r="E7" s="393" t="s">
        <v>124</v>
      </c>
      <c r="F7" s="393" t="s">
        <v>124</v>
      </c>
      <c r="G7" s="393" t="s">
        <v>124</v>
      </c>
      <c r="H7" s="393" t="s">
        <v>124</v>
      </c>
      <c r="I7" s="393" t="s">
        <v>124</v>
      </c>
      <c r="J7" s="393" t="s">
        <v>124</v>
      </c>
      <c r="K7" s="406" t="s">
        <v>124</v>
      </c>
    </row>
    <row r="8" spans="2:13" ht="15.6" x14ac:dyDescent="0.3">
      <c r="B8" s="403" t="s">
        <v>1218</v>
      </c>
      <c r="C8" s="27"/>
      <c r="D8" s="27"/>
      <c r="E8" s="27"/>
      <c r="F8" s="27"/>
      <c r="G8" s="27"/>
      <c r="H8" s="27"/>
      <c r="I8" s="27"/>
      <c r="J8" s="27"/>
      <c r="K8" s="77"/>
    </row>
    <row r="9" spans="2:13" x14ac:dyDescent="0.3">
      <c r="B9" s="403" t="s">
        <v>1191</v>
      </c>
      <c r="C9" s="23"/>
      <c r="D9" s="23"/>
      <c r="E9" s="23"/>
      <c r="F9" s="23"/>
      <c r="G9" s="23"/>
      <c r="H9" s="23"/>
      <c r="I9" s="23"/>
      <c r="J9" s="23"/>
      <c r="K9" s="24"/>
    </row>
    <row r="10" spans="2:13" x14ac:dyDescent="0.3">
      <c r="B10" s="407" t="s">
        <v>1198</v>
      </c>
      <c r="C10" s="48">
        <v>865.5</v>
      </c>
      <c r="D10" s="48">
        <v>318.5</v>
      </c>
      <c r="E10" s="48">
        <v>481.86666666666662</v>
      </c>
      <c r="F10" s="48">
        <v>481.05741316384984</v>
      </c>
      <c r="G10" s="48">
        <v>103.5</v>
      </c>
      <c r="H10" s="48">
        <v>233.5</v>
      </c>
      <c r="I10" s="48">
        <v>1278.7</v>
      </c>
      <c r="J10" s="48">
        <v>1245.2569533423821</v>
      </c>
      <c r="K10" s="87">
        <v>1099.766819361005</v>
      </c>
    </row>
    <row r="11" spans="2:13" ht="15.6" x14ac:dyDescent="0.3">
      <c r="B11" s="407" t="s">
        <v>1219</v>
      </c>
      <c r="C11" s="48">
        <v>689.33333333333337</v>
      </c>
      <c r="D11" s="48">
        <v>39</v>
      </c>
      <c r="E11" s="48">
        <v>198.26666666666668</v>
      </c>
      <c r="F11" s="48">
        <v>197.89088179630929</v>
      </c>
      <c r="G11" s="48">
        <v>245.99999999999997</v>
      </c>
      <c r="H11" s="48">
        <v>195</v>
      </c>
      <c r="I11" s="48">
        <v>964.33333333333337</v>
      </c>
      <c r="J11" s="48">
        <v>902.81107645679231</v>
      </c>
      <c r="K11" s="87">
        <v>704.89844016862446</v>
      </c>
    </row>
    <row r="12" spans="2:13" x14ac:dyDescent="0.3">
      <c r="B12" s="403" t="s">
        <v>1194</v>
      </c>
      <c r="C12" s="23"/>
      <c r="D12" s="23"/>
      <c r="E12" s="23"/>
      <c r="F12" s="23"/>
      <c r="G12" s="23"/>
      <c r="H12" s="23"/>
      <c r="I12" s="23"/>
      <c r="J12" s="23"/>
      <c r="K12" s="24"/>
    </row>
    <row r="13" spans="2:13" x14ac:dyDescent="0.3">
      <c r="B13" s="407" t="s">
        <v>231</v>
      </c>
      <c r="C13" s="48">
        <v>84.875</v>
      </c>
      <c r="D13" s="48">
        <v>227.52500000000001</v>
      </c>
      <c r="E13" s="48">
        <v>388.22142857142853</v>
      </c>
      <c r="F13" s="48">
        <v>387.35422934783787</v>
      </c>
      <c r="G13" s="48">
        <v>125.5</v>
      </c>
      <c r="H13" s="48">
        <v>260.72500000000002</v>
      </c>
      <c r="I13" s="48">
        <v>555.875</v>
      </c>
      <c r="J13" s="48">
        <v>549.21357010032602</v>
      </c>
      <c r="K13" s="87">
        <v>406.98614693871014</v>
      </c>
    </row>
    <row r="14" spans="2:13" x14ac:dyDescent="0.3">
      <c r="B14" s="403" t="s">
        <v>1195</v>
      </c>
      <c r="C14" s="23"/>
      <c r="D14" s="23"/>
      <c r="E14" s="23"/>
      <c r="F14" s="23"/>
      <c r="G14" s="23"/>
      <c r="H14" s="23"/>
      <c r="I14" s="23"/>
      <c r="J14" s="23"/>
      <c r="K14" s="24"/>
    </row>
    <row r="15" spans="2:13" ht="15.6" x14ac:dyDescent="0.3">
      <c r="B15" s="407" t="s">
        <v>1220</v>
      </c>
      <c r="C15" s="48">
        <v>585.54999999999995</v>
      </c>
      <c r="D15" s="48">
        <v>255.2</v>
      </c>
      <c r="E15" s="48">
        <v>538.61666666666667</v>
      </c>
      <c r="F15" s="48">
        <v>538.06175213040285</v>
      </c>
      <c r="G15" s="48">
        <v>110</v>
      </c>
      <c r="H15" s="48">
        <v>391.4</v>
      </c>
      <c r="I15" s="48">
        <v>1000.6625</v>
      </c>
      <c r="J15" s="48">
        <v>985.07880380428867</v>
      </c>
      <c r="K15" s="87">
        <v>906.85332105875898</v>
      </c>
    </row>
    <row r="16" spans="2:13" x14ac:dyDescent="0.3">
      <c r="B16" s="407" t="s">
        <v>233</v>
      </c>
      <c r="C16" s="48">
        <v>183.54999999999998</v>
      </c>
      <c r="D16" s="48">
        <v>39.5</v>
      </c>
      <c r="E16" s="48">
        <v>399.25</v>
      </c>
      <c r="F16" s="48">
        <v>397.8193672067311</v>
      </c>
      <c r="G16" s="48">
        <v>111.50000000000001</v>
      </c>
      <c r="H16" s="48">
        <v>57</v>
      </c>
      <c r="I16" s="48">
        <v>658.92307692307691</v>
      </c>
      <c r="J16" s="48">
        <v>650.45845091991271</v>
      </c>
      <c r="K16" s="87">
        <v>549.68292173241036</v>
      </c>
    </row>
    <row r="17" spans="2:11" ht="15.6" x14ac:dyDescent="0.3">
      <c r="B17" s="403" t="s">
        <v>1221</v>
      </c>
      <c r="C17" s="49">
        <v>235.11024148861139</v>
      </c>
      <c r="D17" s="49">
        <v>178.3635119076809</v>
      </c>
      <c r="E17" s="49">
        <v>407.48866811231869</v>
      </c>
      <c r="F17" s="49">
        <v>406.42622013793147</v>
      </c>
      <c r="G17" s="49">
        <v>112.85659613963244</v>
      </c>
      <c r="H17" s="49">
        <v>226.93797843516901</v>
      </c>
      <c r="I17" s="49">
        <v>840.85636141922316</v>
      </c>
      <c r="J17" s="49">
        <v>826.79382011000587</v>
      </c>
      <c r="K17" s="88">
        <v>642.1238745583662</v>
      </c>
    </row>
    <row r="18" spans="2:11" x14ac:dyDescent="0.3">
      <c r="B18" s="450"/>
      <c r="C18" s="256"/>
      <c r="D18" s="256"/>
      <c r="E18" s="256"/>
      <c r="F18" s="256"/>
      <c r="G18" s="256"/>
      <c r="H18" s="256"/>
      <c r="I18" s="256"/>
      <c r="J18" s="256"/>
      <c r="K18" s="254"/>
    </row>
    <row r="19" spans="2:11" ht="15.6" x14ac:dyDescent="0.3">
      <c r="B19" s="403" t="s">
        <v>1353</v>
      </c>
      <c r="C19" s="23"/>
      <c r="D19" s="23"/>
      <c r="E19" s="23"/>
      <c r="F19" s="23"/>
      <c r="G19" s="23"/>
      <c r="H19" s="23"/>
      <c r="I19" s="23"/>
      <c r="J19" s="23"/>
      <c r="K19" s="24"/>
    </row>
    <row r="20" spans="2:11" x14ac:dyDescent="0.3">
      <c r="B20" s="403" t="s">
        <v>1191</v>
      </c>
      <c r="C20" s="23"/>
      <c r="D20" s="23"/>
      <c r="E20" s="23"/>
      <c r="F20" s="23"/>
      <c r="G20" s="23"/>
      <c r="H20" s="23"/>
      <c r="I20" s="23"/>
      <c r="J20" s="23"/>
      <c r="K20" s="24"/>
    </row>
    <row r="21" spans="2:11" x14ac:dyDescent="0.3">
      <c r="B21" s="407" t="s">
        <v>1198</v>
      </c>
      <c r="C21" s="48">
        <v>215.49999999999997</v>
      </c>
      <c r="D21" s="48">
        <v>276</v>
      </c>
      <c r="E21" s="48">
        <v>478.5</v>
      </c>
      <c r="F21" s="48">
        <v>470.42189731850056</v>
      </c>
      <c r="G21" s="48">
        <v>166.50000000000003</v>
      </c>
      <c r="H21" s="48">
        <v>291</v>
      </c>
      <c r="I21" s="48">
        <v>768.38666666666654</v>
      </c>
      <c r="J21" s="48">
        <v>704.0814108494618</v>
      </c>
      <c r="K21" s="87">
        <v>623.81052070467251</v>
      </c>
    </row>
    <row r="22" spans="2:11" ht="15.6" x14ac:dyDescent="0.3">
      <c r="B22" s="407" t="s">
        <v>1219</v>
      </c>
      <c r="C22" s="48">
        <v>179.99999999999997</v>
      </c>
      <c r="D22" s="48">
        <v>74.999999999999986</v>
      </c>
      <c r="E22" s="48">
        <v>816.33333333333326</v>
      </c>
      <c r="F22" s="48">
        <v>752.4447715230026</v>
      </c>
      <c r="G22" s="48">
        <v>216.5</v>
      </c>
      <c r="H22" s="48">
        <v>293</v>
      </c>
      <c r="I22" s="48">
        <v>1023.2500000000001</v>
      </c>
      <c r="J22" s="48">
        <v>872.35587203845455</v>
      </c>
      <c r="K22" s="87">
        <v>720.19063761634879</v>
      </c>
    </row>
    <row r="23" spans="2:11" x14ac:dyDescent="0.3">
      <c r="B23" s="403" t="s">
        <v>1194</v>
      </c>
      <c r="C23" s="23"/>
      <c r="D23" s="23"/>
      <c r="E23" s="23"/>
      <c r="F23" s="23"/>
      <c r="G23" s="23"/>
      <c r="H23" s="23"/>
      <c r="I23" s="23"/>
      <c r="J23" s="23"/>
      <c r="K23" s="24"/>
    </row>
    <row r="24" spans="2:11" x14ac:dyDescent="0.3">
      <c r="B24" s="407" t="s">
        <v>231</v>
      </c>
      <c r="C24" s="48">
        <v>251.94166666666666</v>
      </c>
      <c r="D24" s="48">
        <v>375.25</v>
      </c>
      <c r="E24" s="48">
        <v>592.57105263157894</v>
      </c>
      <c r="F24" s="48">
        <v>581.3767946558188</v>
      </c>
      <c r="G24" s="48">
        <v>268.5</v>
      </c>
      <c r="H24" s="48">
        <v>259</v>
      </c>
      <c r="I24" s="48">
        <v>556.32894736842104</v>
      </c>
      <c r="J24" s="48">
        <v>526.24726785608902</v>
      </c>
      <c r="K24" s="87">
        <v>501.22786669852439</v>
      </c>
    </row>
    <row r="25" spans="2:11" x14ac:dyDescent="0.3">
      <c r="B25" s="403" t="s">
        <v>1195</v>
      </c>
      <c r="C25" s="23"/>
      <c r="D25" s="23"/>
      <c r="E25" s="23"/>
      <c r="F25" s="23"/>
      <c r="G25" s="23"/>
      <c r="H25" s="23"/>
      <c r="I25" s="23"/>
      <c r="J25" s="23"/>
      <c r="K25" s="24"/>
    </row>
    <row r="26" spans="2:11" ht="15.6" x14ac:dyDescent="0.3">
      <c r="B26" s="407" t="s">
        <v>1220</v>
      </c>
      <c r="C26" s="48">
        <v>231.66666666666663</v>
      </c>
      <c r="D26" s="48">
        <v>363.32499999999999</v>
      </c>
      <c r="E26" s="48">
        <v>367.16250000000002</v>
      </c>
      <c r="F26" s="48">
        <v>366.88051629009931</v>
      </c>
      <c r="G26" s="48">
        <v>245.50000000000003</v>
      </c>
      <c r="H26" s="48">
        <v>506.95000000000005</v>
      </c>
      <c r="I26" s="48">
        <v>926.8888888888888</v>
      </c>
      <c r="J26" s="48">
        <v>861.53020200856463</v>
      </c>
      <c r="K26" s="87">
        <v>629.5784357311079</v>
      </c>
    </row>
    <row r="27" spans="2:11" x14ac:dyDescent="0.3">
      <c r="B27" s="407" t="s">
        <v>233</v>
      </c>
      <c r="C27" s="48">
        <v>105.75000000000001</v>
      </c>
      <c r="D27" s="48">
        <v>242.85000000000002</v>
      </c>
      <c r="E27" s="48">
        <v>593.48636363636354</v>
      </c>
      <c r="F27" s="48">
        <v>586.81519891069297</v>
      </c>
      <c r="G27" s="48">
        <v>137.5</v>
      </c>
      <c r="H27" s="48">
        <v>336.49999999999994</v>
      </c>
      <c r="I27" s="48">
        <v>819.78750000000014</v>
      </c>
      <c r="J27" s="48">
        <v>765.33874863112953</v>
      </c>
      <c r="K27" s="87">
        <v>659.74924145954446</v>
      </c>
    </row>
    <row r="28" spans="2:11" ht="15.6" x14ac:dyDescent="0.3">
      <c r="B28" s="403" t="s">
        <v>1221</v>
      </c>
      <c r="C28" s="49">
        <v>202.47427462342173</v>
      </c>
      <c r="D28" s="49">
        <v>323.15128226217905</v>
      </c>
      <c r="E28" s="49">
        <v>573.48542948526404</v>
      </c>
      <c r="F28" s="49">
        <v>562.44579013166958</v>
      </c>
      <c r="G28" s="49">
        <v>195.23431376919524</v>
      </c>
      <c r="H28" s="49">
        <v>326.03204023590399</v>
      </c>
      <c r="I28" s="49">
        <v>773.48065092834577</v>
      </c>
      <c r="J28" s="49">
        <v>716.14920600679272</v>
      </c>
      <c r="K28" s="88">
        <v>605.34395967517366</v>
      </c>
    </row>
    <row r="29" spans="2:11" x14ac:dyDescent="0.3">
      <c r="B29" s="450"/>
      <c r="C29" s="256"/>
      <c r="D29" s="256"/>
      <c r="E29" s="256"/>
      <c r="F29" s="256"/>
      <c r="G29" s="256"/>
      <c r="H29" s="256"/>
      <c r="I29" s="256"/>
      <c r="J29" s="256"/>
      <c r="K29" s="254"/>
    </row>
    <row r="30" spans="2:11" ht="15.6" x14ac:dyDescent="0.3">
      <c r="B30" s="403" t="s">
        <v>1354</v>
      </c>
      <c r="C30" s="23"/>
      <c r="D30" s="23"/>
      <c r="E30" s="23"/>
      <c r="F30" s="23"/>
      <c r="G30" s="23"/>
      <c r="H30" s="23"/>
      <c r="I30" s="23"/>
      <c r="J30" s="23"/>
      <c r="K30" s="24"/>
    </row>
    <row r="31" spans="2:11" x14ac:dyDescent="0.3">
      <c r="B31" s="407" t="s">
        <v>1198</v>
      </c>
      <c r="C31" s="48">
        <v>141.33333333333334</v>
      </c>
      <c r="D31" s="48">
        <v>129.125</v>
      </c>
      <c r="E31" s="48">
        <v>298.2</v>
      </c>
      <c r="F31" s="48">
        <v>292.28753787179136</v>
      </c>
      <c r="G31" s="48">
        <v>96.5</v>
      </c>
      <c r="H31" s="48">
        <v>233</v>
      </c>
      <c r="I31" s="48">
        <v>476.49999999999994</v>
      </c>
      <c r="J31" s="48">
        <v>430.60952916546546</v>
      </c>
      <c r="K31" s="87">
        <v>408.88266861335637</v>
      </c>
    </row>
    <row r="32" spans="2:11" ht="15.6" x14ac:dyDescent="0.3">
      <c r="B32" s="407" t="s">
        <v>1219</v>
      </c>
      <c r="C32" s="48">
        <v>289.28499449553482</v>
      </c>
      <c r="D32" s="48">
        <v>129</v>
      </c>
      <c r="E32" s="48">
        <v>426.66666666666669</v>
      </c>
      <c r="F32" s="48">
        <v>401.60697546050261</v>
      </c>
      <c r="G32" s="48">
        <v>133</v>
      </c>
      <c r="H32" s="48">
        <v>371.12500000000006</v>
      </c>
      <c r="I32" s="48">
        <v>513.51666666666665</v>
      </c>
      <c r="J32" s="48">
        <v>488.97268147499324</v>
      </c>
      <c r="K32" s="87">
        <v>466.54419391156847</v>
      </c>
    </row>
    <row r="33" spans="2:11" x14ac:dyDescent="0.3">
      <c r="B33" s="403" t="s">
        <v>1194</v>
      </c>
      <c r="C33" s="23"/>
      <c r="D33" s="23"/>
      <c r="E33" s="23"/>
      <c r="F33" s="23"/>
      <c r="G33" s="23"/>
      <c r="H33" s="23"/>
      <c r="I33" s="23"/>
      <c r="J33" s="23"/>
      <c r="K33" s="24"/>
    </row>
    <row r="34" spans="2:11" x14ac:dyDescent="0.3">
      <c r="B34" s="407" t="s">
        <v>231</v>
      </c>
      <c r="C34" s="48">
        <v>14.2</v>
      </c>
      <c r="D34" s="48">
        <v>133.9</v>
      </c>
      <c r="E34" s="48">
        <v>527.45000000000005</v>
      </c>
      <c r="F34" s="48">
        <v>492.36081837827277</v>
      </c>
      <c r="G34" s="48">
        <v>80.500000000000014</v>
      </c>
      <c r="H34" s="48">
        <v>170.4</v>
      </c>
      <c r="I34" s="48">
        <v>673.92499999999995</v>
      </c>
      <c r="J34" s="48">
        <v>618.60810955707018</v>
      </c>
      <c r="K34" s="87">
        <v>579.84865128506533</v>
      </c>
    </row>
    <row r="35" spans="2:11" x14ac:dyDescent="0.3">
      <c r="B35" s="403" t="s">
        <v>1195</v>
      </c>
      <c r="C35" s="23"/>
      <c r="D35" s="23"/>
      <c r="E35" s="23"/>
      <c r="F35" s="23"/>
      <c r="G35" s="23"/>
      <c r="H35" s="23"/>
      <c r="I35" s="23"/>
      <c r="J35" s="23"/>
      <c r="K35" s="24"/>
    </row>
    <row r="36" spans="2:11" ht="15.6" x14ac:dyDescent="0.3">
      <c r="B36" s="407" t="s">
        <v>1220</v>
      </c>
      <c r="C36" s="48">
        <v>388</v>
      </c>
      <c r="D36" s="48">
        <v>178.89999999999998</v>
      </c>
      <c r="E36" s="48">
        <v>1138.3499999999999</v>
      </c>
      <c r="F36" s="48">
        <v>1093.582853675659</v>
      </c>
      <c r="G36" s="48">
        <v>241</v>
      </c>
      <c r="H36" s="48">
        <v>358</v>
      </c>
      <c r="I36" s="48">
        <v>656.74999999999989</v>
      </c>
      <c r="J36" s="48">
        <v>618.89228913714533</v>
      </c>
      <c r="K36" s="87">
        <v>560.59331441316385</v>
      </c>
    </row>
    <row r="37" spans="2:11" x14ac:dyDescent="0.3">
      <c r="B37" s="407" t="s">
        <v>233</v>
      </c>
      <c r="C37" s="48">
        <v>369.66666666666669</v>
      </c>
      <c r="D37" s="48">
        <v>210.85000000000002</v>
      </c>
      <c r="E37" s="48">
        <v>438.18333333333339</v>
      </c>
      <c r="F37" s="48">
        <v>424.6869656120295</v>
      </c>
      <c r="G37" s="48">
        <v>185.50000000000003</v>
      </c>
      <c r="H37" s="48">
        <v>234.49999999999997</v>
      </c>
      <c r="I37" s="48">
        <v>597.76923076923083</v>
      </c>
      <c r="J37" s="48">
        <v>559.03404952265294</v>
      </c>
      <c r="K37" s="87">
        <v>545.71242311696824</v>
      </c>
    </row>
    <row r="38" spans="2:11" ht="15.6" x14ac:dyDescent="0.3">
      <c r="B38" s="403" t="s">
        <v>1221</v>
      </c>
      <c r="C38" s="49">
        <v>286.99252716254256</v>
      </c>
      <c r="D38" s="49">
        <v>141.83043804392656</v>
      </c>
      <c r="E38" s="49">
        <v>502.30430212281721</v>
      </c>
      <c r="F38" s="49">
        <v>476.05396424463243</v>
      </c>
      <c r="G38" s="49">
        <v>131.71981888341338</v>
      </c>
      <c r="H38" s="49">
        <v>223.72867144656985</v>
      </c>
      <c r="I38" s="49">
        <v>605.26488198685922</v>
      </c>
      <c r="J38" s="49">
        <v>558.470478257732</v>
      </c>
      <c r="K38" s="88">
        <v>534.05476573185445</v>
      </c>
    </row>
    <row r="39" spans="2:11" x14ac:dyDescent="0.3">
      <c r="B39" s="403"/>
      <c r="C39" s="27"/>
      <c r="D39" s="27"/>
      <c r="E39" s="27"/>
      <c r="F39" s="27"/>
      <c r="G39" s="27"/>
      <c r="H39" s="27"/>
      <c r="I39" s="27"/>
      <c r="J39" s="27"/>
      <c r="K39" s="77"/>
    </row>
    <row r="40" spans="2:11" ht="15" thickBot="1" x14ac:dyDescent="0.35">
      <c r="B40" s="28" t="s">
        <v>1223</v>
      </c>
      <c r="C40" s="50">
        <v>216.43104258213572</v>
      </c>
      <c r="D40" s="50">
        <v>296.59164170409576</v>
      </c>
      <c r="E40" s="50">
        <v>502.07725078270681</v>
      </c>
      <c r="F40" s="50">
        <v>496.0676388397298</v>
      </c>
      <c r="G40" s="50">
        <v>178.46319709389911</v>
      </c>
      <c r="H40" s="50">
        <v>293.37608237492981</v>
      </c>
      <c r="I40" s="50">
        <v>764.8157605493451</v>
      </c>
      <c r="J40" s="50">
        <v>719.64500785782263</v>
      </c>
      <c r="K40" s="309">
        <v>607.24159028030442</v>
      </c>
    </row>
    <row r="41" spans="2:11" x14ac:dyDescent="0.3">
      <c r="B41" s="601" t="s">
        <v>1348</v>
      </c>
      <c r="C41" s="601"/>
      <c r="D41" s="601"/>
      <c r="E41" s="601"/>
      <c r="F41" s="601"/>
      <c r="G41" s="601"/>
      <c r="H41" s="601"/>
      <c r="I41" s="601"/>
      <c r="J41" s="601"/>
      <c r="K41" s="601"/>
    </row>
    <row r="42" spans="2:11" x14ac:dyDescent="0.3">
      <c r="B42" s="479" t="s">
        <v>1258</v>
      </c>
      <c r="C42" s="478"/>
      <c r="D42" s="478"/>
      <c r="E42" s="478"/>
      <c r="F42" s="478"/>
      <c r="G42" s="478"/>
      <c r="H42" s="478"/>
      <c r="I42" s="478"/>
      <c r="J42" s="478"/>
      <c r="K42" s="478"/>
    </row>
    <row r="43" spans="2:11" x14ac:dyDescent="0.3">
      <c r="B43" s="562" t="s">
        <v>1365</v>
      </c>
      <c r="C43" s="562"/>
      <c r="D43" s="562"/>
      <c r="E43" s="562"/>
      <c r="F43" s="562"/>
      <c r="G43" s="562"/>
      <c r="H43" s="562"/>
      <c r="I43" s="562"/>
      <c r="J43" s="562"/>
      <c r="K43" s="562"/>
    </row>
    <row r="44" spans="2:11" x14ac:dyDescent="0.3">
      <c r="B44" s="562" t="s">
        <v>1350</v>
      </c>
      <c r="C44" s="562"/>
      <c r="D44" s="562"/>
      <c r="E44" s="562"/>
      <c r="F44" s="562"/>
      <c r="G44" s="562"/>
      <c r="H44" s="562"/>
      <c r="I44" s="562"/>
      <c r="J44" s="562"/>
      <c r="K44" s="562"/>
    </row>
    <row r="45" spans="2:11" x14ac:dyDescent="0.3">
      <c r="B45" s="605" t="s">
        <v>1352</v>
      </c>
      <c r="C45" s="605"/>
      <c r="D45" s="605"/>
      <c r="E45" s="605"/>
      <c r="F45" s="605"/>
      <c r="G45" s="605"/>
      <c r="H45" s="605"/>
      <c r="I45" s="605"/>
      <c r="J45" s="605"/>
      <c r="K45" s="605"/>
    </row>
    <row r="46" spans="2:11" x14ac:dyDescent="0.3">
      <c r="B46" s="479" t="s">
        <v>1355</v>
      </c>
      <c r="C46" s="478"/>
      <c r="D46" s="478"/>
      <c r="E46" s="478"/>
      <c r="F46" s="478"/>
      <c r="G46" s="478"/>
      <c r="H46" s="478"/>
      <c r="I46" s="478"/>
      <c r="J46" s="478"/>
      <c r="K46" s="478"/>
    </row>
    <row r="47" spans="2:11" ht="16.2" x14ac:dyDescent="0.3">
      <c r="B47" s="482" t="s">
        <v>1356</v>
      </c>
    </row>
  </sheetData>
  <mergeCells count="12">
    <mergeCell ref="B41:K41"/>
    <mergeCell ref="B43:K43"/>
    <mergeCell ref="B44:K44"/>
    <mergeCell ref="B45:K45"/>
    <mergeCell ref="B2:B6"/>
    <mergeCell ref="D2:F2"/>
    <mergeCell ref="D3:F3"/>
    <mergeCell ref="G2:J2"/>
    <mergeCell ref="G3:J3"/>
    <mergeCell ref="K2:K6"/>
    <mergeCell ref="F4:F6"/>
    <mergeCell ref="J4:J6"/>
  </mergeCells>
  <pageMargins left="0.511811024" right="0.511811024" top="0.78740157499999996" bottom="0.78740157499999996" header="0.31496062000000002" footer="0.3149606200000000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B1:M36"/>
  <sheetViews>
    <sheetView showGridLines="0" workbookViewId="0"/>
  </sheetViews>
  <sheetFormatPr defaultRowHeight="14.4" x14ac:dyDescent="0.3"/>
  <cols>
    <col min="2" max="2" width="28.6640625" customWidth="1"/>
  </cols>
  <sheetData>
    <row r="1" spans="2:13" ht="16.2" thickBot="1" x14ac:dyDescent="0.35">
      <c r="B1" s="516" t="s">
        <v>1224</v>
      </c>
      <c r="C1" s="516"/>
      <c r="D1" s="516"/>
      <c r="E1" s="516"/>
      <c r="F1" s="516"/>
      <c r="G1" s="516"/>
      <c r="H1" s="516"/>
      <c r="I1" s="516"/>
      <c r="J1" s="516"/>
      <c r="K1" s="516"/>
      <c r="L1" s="465"/>
      <c r="M1" s="465"/>
    </row>
    <row r="2" spans="2:13" x14ac:dyDescent="0.3">
      <c r="B2" s="527" t="s">
        <v>1216</v>
      </c>
      <c r="C2" s="387" t="s">
        <v>404</v>
      </c>
      <c r="D2" s="534" t="s">
        <v>404</v>
      </c>
      <c r="E2" s="536"/>
      <c r="F2" s="527"/>
      <c r="G2" s="534" t="s">
        <v>404</v>
      </c>
      <c r="H2" s="536"/>
      <c r="I2" s="536"/>
      <c r="J2" s="527"/>
      <c r="K2" s="534" t="s">
        <v>709</v>
      </c>
    </row>
    <row r="3" spans="2:13" ht="15" thickBot="1" x14ac:dyDescent="0.35">
      <c r="B3" s="540"/>
      <c r="C3" s="393" t="s">
        <v>252</v>
      </c>
      <c r="D3" s="539" t="s">
        <v>253</v>
      </c>
      <c r="E3" s="595"/>
      <c r="F3" s="540"/>
      <c r="G3" s="539" t="s">
        <v>1217</v>
      </c>
      <c r="H3" s="595"/>
      <c r="I3" s="595"/>
      <c r="J3" s="540"/>
      <c r="K3" s="539"/>
    </row>
    <row r="4" spans="2:13" x14ac:dyDescent="0.3">
      <c r="B4" s="540"/>
      <c r="C4" s="389" t="s">
        <v>148</v>
      </c>
      <c r="D4" s="387" t="s">
        <v>148</v>
      </c>
      <c r="E4" s="387" t="s">
        <v>148</v>
      </c>
      <c r="F4" s="529" t="s">
        <v>709</v>
      </c>
      <c r="G4" s="387" t="s">
        <v>148</v>
      </c>
      <c r="H4" s="387" t="s">
        <v>148</v>
      </c>
      <c r="I4" s="387" t="s">
        <v>148</v>
      </c>
      <c r="J4" s="529" t="s">
        <v>709</v>
      </c>
      <c r="K4" s="539"/>
    </row>
    <row r="5" spans="2:13" ht="26.4" x14ac:dyDescent="0.3">
      <c r="B5" s="540"/>
      <c r="C5" s="394" t="s">
        <v>407</v>
      </c>
      <c r="D5" s="393" t="s">
        <v>407</v>
      </c>
      <c r="E5" s="393" t="s">
        <v>408</v>
      </c>
      <c r="F5" s="538"/>
      <c r="G5" s="393" t="s">
        <v>407</v>
      </c>
      <c r="H5" s="393" t="s">
        <v>253</v>
      </c>
      <c r="I5" s="393" t="s">
        <v>1217</v>
      </c>
      <c r="J5" s="538"/>
      <c r="K5" s="539"/>
    </row>
    <row r="6" spans="2:13" ht="15" thickBot="1" x14ac:dyDescent="0.35">
      <c r="B6" s="528"/>
      <c r="C6" s="390" t="s">
        <v>406</v>
      </c>
      <c r="D6" s="388" t="s">
        <v>406</v>
      </c>
      <c r="E6" s="388" t="s">
        <v>406</v>
      </c>
      <c r="F6" s="530"/>
      <c r="G6" s="388" t="s">
        <v>406</v>
      </c>
      <c r="H6" s="401"/>
      <c r="I6" s="401"/>
      <c r="J6" s="530"/>
      <c r="K6" s="535"/>
    </row>
    <row r="7" spans="2:13" x14ac:dyDescent="0.3">
      <c r="B7" s="408"/>
      <c r="C7" s="393" t="s">
        <v>124</v>
      </c>
      <c r="D7" s="393" t="s">
        <v>124</v>
      </c>
      <c r="E7" s="393" t="s">
        <v>124</v>
      </c>
      <c r="F7" s="393" t="s">
        <v>124</v>
      </c>
      <c r="G7" s="393" t="s">
        <v>124</v>
      </c>
      <c r="H7" s="393" t="s">
        <v>124</v>
      </c>
      <c r="I7" s="393" t="s">
        <v>124</v>
      </c>
      <c r="J7" s="393" t="s">
        <v>124</v>
      </c>
      <c r="K7" s="406" t="s">
        <v>124</v>
      </c>
    </row>
    <row r="8" spans="2:13" ht="15.6" x14ac:dyDescent="0.3">
      <c r="B8" s="403" t="s">
        <v>1225</v>
      </c>
      <c r="C8" s="27"/>
      <c r="D8" s="27"/>
      <c r="E8" s="27"/>
      <c r="F8" s="27"/>
      <c r="G8" s="27"/>
      <c r="H8" s="27"/>
      <c r="I8" s="27"/>
      <c r="J8" s="27"/>
      <c r="K8" s="77"/>
    </row>
    <row r="9" spans="2:13" x14ac:dyDescent="0.3">
      <c r="B9" s="403" t="s">
        <v>1191</v>
      </c>
      <c r="C9" s="23"/>
      <c r="D9" s="23"/>
      <c r="E9" s="23"/>
      <c r="F9" s="23"/>
      <c r="G9" s="23"/>
      <c r="H9" s="23"/>
      <c r="I9" s="23"/>
      <c r="J9" s="23"/>
      <c r="K9" s="24"/>
    </row>
    <row r="10" spans="2:13" x14ac:dyDescent="0.3">
      <c r="B10" s="407" t="s">
        <v>1198</v>
      </c>
      <c r="C10" s="48">
        <v>62.500000000000007</v>
      </c>
      <c r="D10" s="48">
        <v>22.5</v>
      </c>
      <c r="E10" s="48">
        <v>789</v>
      </c>
      <c r="F10" s="48">
        <v>774.17599561276302</v>
      </c>
      <c r="G10" s="48">
        <v>46.5</v>
      </c>
      <c r="H10" s="48">
        <v>666.5</v>
      </c>
      <c r="I10" s="48">
        <v>811.38571428571424</v>
      </c>
      <c r="J10" s="48">
        <v>789.88382436325276</v>
      </c>
      <c r="K10" s="87">
        <v>712.72191406751529</v>
      </c>
    </row>
    <row r="11" spans="2:13" ht="15.6" x14ac:dyDescent="0.3">
      <c r="B11" s="407" t="s">
        <v>1219</v>
      </c>
      <c r="C11" s="48">
        <v>233.33333333333334</v>
      </c>
      <c r="D11" s="48">
        <v>216</v>
      </c>
      <c r="E11" s="48">
        <v>699.66666666666674</v>
      </c>
      <c r="F11" s="48">
        <v>683.70874152196643</v>
      </c>
      <c r="G11" s="48">
        <v>46.5</v>
      </c>
      <c r="H11" s="48">
        <v>413.5</v>
      </c>
      <c r="I11" s="48">
        <v>983.33333333333326</v>
      </c>
      <c r="J11" s="48">
        <v>943.18997449660378</v>
      </c>
      <c r="K11" s="87">
        <v>536.29872795675556</v>
      </c>
    </row>
    <row r="12" spans="2:13" x14ac:dyDescent="0.3">
      <c r="B12" s="403" t="s">
        <v>1194</v>
      </c>
      <c r="C12" s="23"/>
      <c r="D12" s="23"/>
      <c r="E12" s="23"/>
      <c r="F12" s="23"/>
      <c r="G12" s="23"/>
      <c r="H12" s="23"/>
      <c r="I12" s="23"/>
      <c r="J12" s="23"/>
      <c r="K12" s="24"/>
    </row>
    <row r="13" spans="2:13" x14ac:dyDescent="0.3">
      <c r="B13" s="407" t="s">
        <v>231</v>
      </c>
      <c r="C13" s="48">
        <v>146</v>
      </c>
      <c r="D13" s="48">
        <v>124</v>
      </c>
      <c r="E13" s="48">
        <v>484.24166666666667</v>
      </c>
      <c r="F13" s="48">
        <v>480.96788356712443</v>
      </c>
      <c r="G13" s="48">
        <v>168.5</v>
      </c>
      <c r="H13" s="48">
        <v>178</v>
      </c>
      <c r="I13" s="48">
        <v>391.375</v>
      </c>
      <c r="J13" s="48">
        <v>371.12297977519813</v>
      </c>
      <c r="K13" s="87">
        <v>364.45742351308729</v>
      </c>
    </row>
    <row r="14" spans="2:13" x14ac:dyDescent="0.3">
      <c r="B14" s="403" t="s">
        <v>1195</v>
      </c>
      <c r="C14" s="23"/>
      <c r="D14" s="23"/>
      <c r="E14" s="23"/>
      <c r="F14" s="23"/>
      <c r="G14" s="23"/>
      <c r="H14" s="23"/>
      <c r="I14" s="23"/>
      <c r="J14" s="23"/>
      <c r="K14" s="24"/>
    </row>
    <row r="15" spans="2:13" ht="15.6" x14ac:dyDescent="0.3">
      <c r="B15" s="407" t="s">
        <v>1220</v>
      </c>
      <c r="C15" s="48">
        <v>395.14999999999992</v>
      </c>
      <c r="D15" s="48">
        <v>35.5</v>
      </c>
      <c r="E15" s="48">
        <v>630.58749999999998</v>
      </c>
      <c r="F15" s="48">
        <v>625.31259167032567</v>
      </c>
      <c r="G15" s="48">
        <v>49.5</v>
      </c>
      <c r="H15" s="48">
        <v>212</v>
      </c>
      <c r="I15" s="48">
        <v>1264.6666666666665</v>
      </c>
      <c r="J15" s="48">
        <v>1251.8804154056977</v>
      </c>
      <c r="K15" s="87">
        <v>814.89102179315717</v>
      </c>
    </row>
    <row r="16" spans="2:13" x14ac:dyDescent="0.3">
      <c r="B16" s="407" t="s">
        <v>233</v>
      </c>
      <c r="C16" s="48">
        <v>203.86666666666665</v>
      </c>
      <c r="D16" s="48">
        <v>59</v>
      </c>
      <c r="E16" s="48">
        <v>451.82222222222225</v>
      </c>
      <c r="F16" s="48">
        <v>446.90024896766437</v>
      </c>
      <c r="G16" s="48">
        <v>75</v>
      </c>
      <c r="H16" s="48">
        <v>369.50000000000006</v>
      </c>
      <c r="I16" s="48">
        <v>837.5</v>
      </c>
      <c r="J16" s="48">
        <v>798.14516055049705</v>
      </c>
      <c r="K16" s="87">
        <v>606.19762184375747</v>
      </c>
    </row>
    <row r="17" spans="2:11" ht="15.6" x14ac:dyDescent="0.3">
      <c r="B17" s="403" t="s">
        <v>1221</v>
      </c>
      <c r="C17" s="49">
        <v>200.16916273275848</v>
      </c>
      <c r="D17" s="49">
        <v>84.666026617313577</v>
      </c>
      <c r="E17" s="49">
        <v>560.43967658529903</v>
      </c>
      <c r="F17" s="49">
        <v>554.18264319709363</v>
      </c>
      <c r="G17" s="49">
        <v>105.58936473606501</v>
      </c>
      <c r="H17" s="49">
        <v>393.31769458261562</v>
      </c>
      <c r="I17" s="49">
        <v>797.98248658599141</v>
      </c>
      <c r="J17" s="49">
        <v>764.48541754802716</v>
      </c>
      <c r="K17" s="88">
        <v>584.57883880076895</v>
      </c>
    </row>
    <row r="18" spans="2:11" x14ac:dyDescent="0.3">
      <c r="B18" s="407"/>
      <c r="C18" s="23"/>
      <c r="D18" s="23"/>
      <c r="E18" s="23"/>
      <c r="F18" s="23"/>
      <c r="G18" s="23"/>
      <c r="H18" s="23"/>
      <c r="I18" s="23"/>
      <c r="J18" s="23"/>
      <c r="K18" s="24"/>
    </row>
    <row r="19" spans="2:11" ht="15.6" x14ac:dyDescent="0.3">
      <c r="B19" s="403" t="s">
        <v>1226</v>
      </c>
      <c r="C19" s="23"/>
      <c r="D19" s="23"/>
      <c r="E19" s="23"/>
      <c r="F19" s="23"/>
      <c r="G19" s="23"/>
      <c r="H19" s="23"/>
      <c r="I19" s="23"/>
      <c r="J19" s="23"/>
      <c r="K19" s="24"/>
    </row>
    <row r="20" spans="2:11" x14ac:dyDescent="0.3">
      <c r="B20" s="403" t="s">
        <v>1191</v>
      </c>
      <c r="C20" s="23"/>
      <c r="D20" s="23"/>
      <c r="E20" s="23"/>
      <c r="F20" s="23"/>
      <c r="G20" s="23"/>
      <c r="H20" s="23"/>
      <c r="I20" s="23"/>
      <c r="J20" s="23"/>
      <c r="K20" s="24"/>
    </row>
    <row r="21" spans="2:11" x14ac:dyDescent="0.3">
      <c r="B21" s="407" t="s">
        <v>1198</v>
      </c>
      <c r="C21" s="48">
        <v>427</v>
      </c>
      <c r="D21" s="48">
        <v>193.99999999999997</v>
      </c>
      <c r="E21" s="48">
        <v>992.66666666666663</v>
      </c>
      <c r="F21" s="48">
        <v>985.09004574989888</v>
      </c>
      <c r="G21" s="48">
        <v>40</v>
      </c>
      <c r="H21" s="48">
        <v>306</v>
      </c>
      <c r="I21" s="48">
        <v>366.33333333333337</v>
      </c>
      <c r="J21" s="48">
        <v>360.82987383917862</v>
      </c>
      <c r="K21" s="87">
        <v>529.98010584172994</v>
      </c>
    </row>
    <row r="22" spans="2:11" ht="15.6" x14ac:dyDescent="0.3">
      <c r="B22" s="407" t="s">
        <v>1219</v>
      </c>
      <c r="C22" s="48">
        <v>233.33333333333337</v>
      </c>
      <c r="D22" s="48">
        <v>99.000000000000014</v>
      </c>
      <c r="E22" s="48">
        <v>675.33333333333337</v>
      </c>
      <c r="F22" s="48">
        <v>627.93535898285779</v>
      </c>
      <c r="G22" s="48">
        <v>146</v>
      </c>
      <c r="H22" s="48">
        <v>232.5</v>
      </c>
      <c r="I22" s="48">
        <v>754.00000000000011</v>
      </c>
      <c r="J22" s="48">
        <v>685.23734057312299</v>
      </c>
      <c r="K22" s="87">
        <v>597.62982267403447</v>
      </c>
    </row>
    <row r="23" spans="2:11" x14ac:dyDescent="0.3">
      <c r="B23" s="403" t="s">
        <v>1194</v>
      </c>
      <c r="C23" s="23"/>
      <c r="D23" s="23"/>
      <c r="E23" s="23"/>
      <c r="F23" s="23"/>
      <c r="G23" s="23"/>
      <c r="H23" s="23"/>
      <c r="I23" s="23"/>
      <c r="J23" s="23"/>
      <c r="K23" s="24"/>
    </row>
    <row r="24" spans="2:11" x14ac:dyDescent="0.3">
      <c r="B24" s="407" t="s">
        <v>231</v>
      </c>
      <c r="C24" s="48">
        <v>289.25</v>
      </c>
      <c r="D24" s="48">
        <v>124</v>
      </c>
      <c r="E24" s="48">
        <v>539.50000000000011</v>
      </c>
      <c r="F24" s="48">
        <v>533.73763698533196</v>
      </c>
      <c r="G24" s="48">
        <v>38.75</v>
      </c>
      <c r="H24" s="48">
        <v>285.2</v>
      </c>
      <c r="I24" s="48">
        <v>1035.9208333333333</v>
      </c>
      <c r="J24" s="48">
        <v>1013.2864428985516</v>
      </c>
      <c r="K24" s="87">
        <v>723.49521183993897</v>
      </c>
    </row>
    <row r="25" spans="2:11" x14ac:dyDescent="0.3">
      <c r="B25" s="403" t="s">
        <v>1195</v>
      </c>
      <c r="C25" s="23"/>
      <c r="D25" s="23"/>
      <c r="E25" s="23"/>
      <c r="F25" s="23"/>
      <c r="G25" s="23"/>
      <c r="H25" s="23"/>
      <c r="I25" s="23"/>
      <c r="J25" s="23"/>
      <c r="K25" s="24"/>
    </row>
    <row r="26" spans="2:11" ht="15.6" x14ac:dyDescent="0.3">
      <c r="B26" s="407" t="s">
        <v>1220</v>
      </c>
      <c r="C26" s="48">
        <v>16.483333333333334</v>
      </c>
      <c r="D26" s="48">
        <v>23.5</v>
      </c>
      <c r="E26" s="48">
        <v>540.51666666666665</v>
      </c>
      <c r="F26" s="48">
        <v>537.46902525979488</v>
      </c>
      <c r="G26" s="48">
        <v>73</v>
      </c>
      <c r="H26" s="48">
        <v>397</v>
      </c>
      <c r="I26" s="48">
        <v>349.00000000000006</v>
      </c>
      <c r="J26" s="48">
        <v>347.39103905566179</v>
      </c>
      <c r="K26" s="87">
        <v>305.25024561256953</v>
      </c>
    </row>
    <row r="27" spans="2:11" x14ac:dyDescent="0.3">
      <c r="B27" s="407" t="s">
        <v>233</v>
      </c>
      <c r="C27" s="48">
        <v>91</v>
      </c>
      <c r="D27" s="48" t="s">
        <v>54</v>
      </c>
      <c r="E27" s="48">
        <v>1444</v>
      </c>
      <c r="F27" s="48">
        <v>1444</v>
      </c>
      <c r="G27" s="48" t="s">
        <v>54</v>
      </c>
      <c r="H27" s="48" t="s">
        <v>54</v>
      </c>
      <c r="I27" s="48">
        <v>765.33333333333337</v>
      </c>
      <c r="J27" s="48">
        <v>765.33333333333337</v>
      </c>
      <c r="K27" s="87">
        <v>729.45613439744807</v>
      </c>
    </row>
    <row r="28" spans="2:11" ht="15.6" x14ac:dyDescent="0.3">
      <c r="B28" s="403" t="s">
        <v>1221</v>
      </c>
      <c r="C28" s="49">
        <v>275.94928253443561</v>
      </c>
      <c r="D28" s="49">
        <v>123.13004602000063</v>
      </c>
      <c r="E28" s="49">
        <v>587.06637855810789</v>
      </c>
      <c r="F28" s="49">
        <v>580.68163097513127</v>
      </c>
      <c r="G28" s="49">
        <v>43.965912439212353</v>
      </c>
      <c r="H28" s="49">
        <v>283.8080494021757</v>
      </c>
      <c r="I28" s="49">
        <v>930.71215633277097</v>
      </c>
      <c r="J28" s="49">
        <v>912.03135566956132</v>
      </c>
      <c r="K28" s="88">
        <v>694.40809177325104</v>
      </c>
    </row>
    <row r="29" spans="2:11" x14ac:dyDescent="0.3">
      <c r="B29" s="403"/>
      <c r="C29" s="27"/>
      <c r="D29" s="27"/>
      <c r="E29" s="27"/>
      <c r="F29" s="27"/>
      <c r="G29" s="27"/>
      <c r="H29" s="27"/>
      <c r="I29" s="27"/>
      <c r="J29" s="27"/>
      <c r="K29" s="77"/>
    </row>
    <row r="30" spans="2:11" ht="15" thickBot="1" x14ac:dyDescent="0.35">
      <c r="B30" s="28" t="s">
        <v>1223</v>
      </c>
      <c r="C30" s="50">
        <v>235.73111861962963</v>
      </c>
      <c r="D30" s="50">
        <v>96.634604467445854</v>
      </c>
      <c r="E30" s="50">
        <v>568.46458448798876</v>
      </c>
      <c r="F30" s="50">
        <v>562.17251490351828</v>
      </c>
      <c r="G30" s="50">
        <v>94.778449737406746</v>
      </c>
      <c r="H30" s="50">
        <v>356.38092242956435</v>
      </c>
      <c r="I30" s="50">
        <v>860.86658863640639</v>
      </c>
      <c r="J30" s="50">
        <v>833.02015839530634</v>
      </c>
      <c r="K30" s="309">
        <v>630.33801298227013</v>
      </c>
    </row>
    <row r="31" spans="2:11" ht="18.75" customHeight="1" x14ac:dyDescent="0.3">
      <c r="B31" s="601" t="s">
        <v>1348</v>
      </c>
      <c r="C31" s="601"/>
      <c r="D31" s="601"/>
      <c r="E31" s="601"/>
      <c r="F31" s="601"/>
      <c r="G31" s="601"/>
      <c r="H31" s="601"/>
      <c r="I31" s="601"/>
      <c r="J31" s="601"/>
      <c r="K31" s="601"/>
    </row>
    <row r="32" spans="2:11" x14ac:dyDescent="0.3">
      <c r="B32" s="479" t="s">
        <v>1269</v>
      </c>
    </row>
    <row r="33" spans="2:11" x14ac:dyDescent="0.3">
      <c r="B33" s="562" t="s">
        <v>1365</v>
      </c>
      <c r="C33" s="562"/>
      <c r="D33" s="562"/>
      <c r="E33" s="562"/>
      <c r="F33" s="562"/>
      <c r="G33" s="562"/>
      <c r="H33" s="562"/>
      <c r="I33" s="562"/>
      <c r="J33" s="562"/>
      <c r="K33" s="562"/>
    </row>
    <row r="34" spans="2:11" x14ac:dyDescent="0.3">
      <c r="B34" s="562" t="s">
        <v>1350</v>
      </c>
      <c r="C34" s="562"/>
      <c r="D34" s="562"/>
      <c r="E34" s="562"/>
      <c r="F34" s="562"/>
      <c r="G34" s="562"/>
      <c r="H34" s="562"/>
      <c r="I34" s="562"/>
      <c r="J34" s="562"/>
      <c r="K34" s="562"/>
    </row>
    <row r="35" spans="2:11" x14ac:dyDescent="0.3">
      <c r="B35" s="605" t="s">
        <v>1352</v>
      </c>
      <c r="C35" s="605"/>
      <c r="D35" s="605"/>
      <c r="E35" s="605"/>
      <c r="F35" s="605"/>
      <c r="G35" s="605"/>
      <c r="H35" s="605"/>
      <c r="I35" s="605"/>
      <c r="J35" s="605"/>
      <c r="K35" s="605"/>
    </row>
    <row r="36" spans="2:11" x14ac:dyDescent="0.3">
      <c r="B36" s="479" t="s">
        <v>1351</v>
      </c>
    </row>
  </sheetData>
  <mergeCells count="12">
    <mergeCell ref="B33:K33"/>
    <mergeCell ref="B35:K35"/>
    <mergeCell ref="B31:K31"/>
    <mergeCell ref="B34:K34"/>
    <mergeCell ref="B2:B6"/>
    <mergeCell ref="D2:F2"/>
    <mergeCell ref="D3:F3"/>
    <mergeCell ref="G2:J2"/>
    <mergeCell ref="G3:J3"/>
    <mergeCell ref="K2:K6"/>
    <mergeCell ref="F4:F6"/>
    <mergeCell ref="J4:J6"/>
  </mergeCells>
  <pageMargins left="0.511811024" right="0.511811024" top="0.78740157499999996" bottom="0.78740157499999996" header="0.31496062000000002" footer="0.3149606200000000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B1:M48"/>
  <sheetViews>
    <sheetView showGridLines="0" workbookViewId="0"/>
  </sheetViews>
  <sheetFormatPr defaultRowHeight="14.4" x14ac:dyDescent="0.3"/>
  <cols>
    <col min="2" max="2" width="28.33203125" customWidth="1"/>
  </cols>
  <sheetData>
    <row r="1" spans="2:13" ht="16.2" thickBot="1" x14ac:dyDescent="0.35">
      <c r="B1" s="516" t="s">
        <v>1227</v>
      </c>
      <c r="C1" s="516"/>
      <c r="D1" s="516"/>
      <c r="E1" s="516"/>
      <c r="F1" s="516"/>
      <c r="G1" s="516"/>
      <c r="H1" s="516"/>
      <c r="I1" s="516"/>
      <c r="J1" s="516"/>
      <c r="K1" s="516"/>
      <c r="L1" s="465"/>
      <c r="M1" s="465"/>
    </row>
    <row r="2" spans="2:13" x14ac:dyDescent="0.3">
      <c r="B2" s="527" t="s">
        <v>1216</v>
      </c>
      <c r="C2" s="387" t="s">
        <v>404</v>
      </c>
      <c r="D2" s="534" t="s">
        <v>404</v>
      </c>
      <c r="E2" s="536"/>
      <c r="F2" s="527"/>
      <c r="G2" s="534" t="s">
        <v>404</v>
      </c>
      <c r="H2" s="536"/>
      <c r="I2" s="536"/>
      <c r="J2" s="527"/>
      <c r="K2" s="534" t="s">
        <v>709</v>
      </c>
    </row>
    <row r="3" spans="2:13" ht="15" thickBot="1" x14ac:dyDescent="0.35">
      <c r="B3" s="540"/>
      <c r="C3" s="393" t="s">
        <v>252</v>
      </c>
      <c r="D3" s="539" t="s">
        <v>253</v>
      </c>
      <c r="E3" s="595"/>
      <c r="F3" s="540"/>
      <c r="G3" s="539" t="s">
        <v>1217</v>
      </c>
      <c r="H3" s="595"/>
      <c r="I3" s="595"/>
      <c r="J3" s="540"/>
      <c r="K3" s="539"/>
    </row>
    <row r="4" spans="2:13" x14ac:dyDescent="0.3">
      <c r="B4" s="540"/>
      <c r="C4" s="389" t="s">
        <v>148</v>
      </c>
      <c r="D4" s="387" t="s">
        <v>148</v>
      </c>
      <c r="E4" s="387" t="s">
        <v>148</v>
      </c>
      <c r="F4" s="529" t="s">
        <v>709</v>
      </c>
      <c r="G4" s="387" t="s">
        <v>148</v>
      </c>
      <c r="H4" s="387" t="s">
        <v>148</v>
      </c>
      <c r="I4" s="387" t="s">
        <v>148</v>
      </c>
      <c r="J4" s="529" t="s">
        <v>709</v>
      </c>
      <c r="K4" s="539"/>
    </row>
    <row r="5" spans="2:13" ht="26.4" x14ac:dyDescent="0.3">
      <c r="B5" s="540"/>
      <c r="C5" s="394" t="s">
        <v>407</v>
      </c>
      <c r="D5" s="393" t="s">
        <v>407</v>
      </c>
      <c r="E5" s="393" t="s">
        <v>408</v>
      </c>
      <c r="F5" s="538"/>
      <c r="G5" s="393" t="s">
        <v>407</v>
      </c>
      <c r="H5" s="393" t="s">
        <v>253</v>
      </c>
      <c r="I5" s="393" t="s">
        <v>1217</v>
      </c>
      <c r="J5" s="538"/>
      <c r="K5" s="539"/>
    </row>
    <row r="6" spans="2:13" ht="15" thickBot="1" x14ac:dyDescent="0.35">
      <c r="B6" s="528"/>
      <c r="C6" s="390" t="s">
        <v>406</v>
      </c>
      <c r="D6" s="388" t="s">
        <v>406</v>
      </c>
      <c r="E6" s="388" t="s">
        <v>406</v>
      </c>
      <c r="F6" s="530"/>
      <c r="G6" s="388" t="s">
        <v>406</v>
      </c>
      <c r="H6" s="401"/>
      <c r="I6" s="401"/>
      <c r="J6" s="530"/>
      <c r="K6" s="535"/>
    </row>
    <row r="7" spans="2:13" x14ac:dyDescent="0.3">
      <c r="B7" s="144"/>
      <c r="C7" s="393" t="s">
        <v>124</v>
      </c>
      <c r="D7" s="393" t="s">
        <v>124</v>
      </c>
      <c r="E7" s="393" t="s">
        <v>124</v>
      </c>
      <c r="F7" s="393" t="s">
        <v>124</v>
      </c>
      <c r="G7" s="393" t="s">
        <v>124</v>
      </c>
      <c r="H7" s="393" t="s">
        <v>124</v>
      </c>
      <c r="I7" s="393" t="s">
        <v>124</v>
      </c>
      <c r="J7" s="393" t="s">
        <v>124</v>
      </c>
      <c r="K7" s="406" t="s">
        <v>124</v>
      </c>
    </row>
    <row r="8" spans="2:13" ht="15.6" x14ac:dyDescent="0.3">
      <c r="B8" s="403" t="s">
        <v>1228</v>
      </c>
      <c r="C8" s="27"/>
      <c r="D8" s="27"/>
      <c r="E8" s="27"/>
      <c r="F8" s="27"/>
      <c r="G8" s="27"/>
      <c r="H8" s="27"/>
      <c r="I8" s="27"/>
      <c r="J8" s="27"/>
      <c r="K8" s="77"/>
    </row>
    <row r="9" spans="2:13" x14ac:dyDescent="0.3">
      <c r="B9" s="403" t="s">
        <v>1191</v>
      </c>
      <c r="C9" s="23"/>
      <c r="D9" s="23"/>
      <c r="E9" s="23"/>
      <c r="F9" s="23"/>
      <c r="G9" s="23"/>
      <c r="H9" s="23"/>
      <c r="I9" s="23"/>
      <c r="J9" s="23"/>
      <c r="K9" s="24"/>
    </row>
    <row r="10" spans="2:13" x14ac:dyDescent="0.3">
      <c r="B10" s="407" t="s">
        <v>1198</v>
      </c>
      <c r="C10" s="48">
        <v>491.25</v>
      </c>
      <c r="D10" s="48">
        <v>146.50000000000003</v>
      </c>
      <c r="E10" s="48">
        <v>1035.6666666666667</v>
      </c>
      <c r="F10" s="48">
        <v>913.50259992752501</v>
      </c>
      <c r="G10" s="48">
        <v>81</v>
      </c>
      <c r="H10" s="48">
        <v>209</v>
      </c>
      <c r="I10" s="48">
        <v>1230.9090909090908</v>
      </c>
      <c r="J10" s="48">
        <v>1163.2556684434041</v>
      </c>
      <c r="K10" s="87">
        <v>921.96123679821812</v>
      </c>
    </row>
    <row r="11" spans="2:13" ht="15.6" x14ac:dyDescent="0.3">
      <c r="B11" s="407" t="s">
        <v>1219</v>
      </c>
      <c r="C11" s="48">
        <v>372.56666666666661</v>
      </c>
      <c r="D11" s="48">
        <v>117.27500000000001</v>
      </c>
      <c r="E11" s="48">
        <v>322.20000000000005</v>
      </c>
      <c r="F11" s="48">
        <v>320.22020225168569</v>
      </c>
      <c r="G11" s="48">
        <v>241.5</v>
      </c>
      <c r="H11" s="48">
        <v>222.5</v>
      </c>
      <c r="I11" s="48">
        <v>1193.5</v>
      </c>
      <c r="J11" s="48">
        <v>1152.2930368397774</v>
      </c>
      <c r="K11" s="87">
        <v>671.66360045254021</v>
      </c>
    </row>
    <row r="12" spans="2:13" x14ac:dyDescent="0.3">
      <c r="B12" s="403" t="s">
        <v>1194</v>
      </c>
      <c r="C12" s="23"/>
      <c r="D12" s="23"/>
      <c r="E12" s="23"/>
      <c r="F12" s="23"/>
      <c r="G12" s="23"/>
      <c r="H12" s="23"/>
      <c r="I12" s="23"/>
      <c r="J12" s="23"/>
      <c r="K12" s="24"/>
    </row>
    <row r="13" spans="2:13" x14ac:dyDescent="0.3">
      <c r="B13" s="407" t="s">
        <v>231</v>
      </c>
      <c r="C13" s="48">
        <v>348.0888888888889</v>
      </c>
      <c r="D13" s="48">
        <v>208.27499999999998</v>
      </c>
      <c r="E13" s="48">
        <v>436.35952380952375</v>
      </c>
      <c r="F13" s="48">
        <v>430.18908244954287</v>
      </c>
      <c r="G13" s="48">
        <v>206</v>
      </c>
      <c r="H13" s="48">
        <v>334.57499999999999</v>
      </c>
      <c r="I13" s="48">
        <v>884.41071428571433</v>
      </c>
      <c r="J13" s="48">
        <v>850.50459916455452</v>
      </c>
      <c r="K13" s="87">
        <v>558.18679645069562</v>
      </c>
    </row>
    <row r="14" spans="2:13" x14ac:dyDescent="0.3">
      <c r="B14" s="403" t="s">
        <v>1195</v>
      </c>
      <c r="C14" s="23"/>
      <c r="D14" s="23"/>
      <c r="E14" s="23"/>
      <c r="F14" s="23"/>
      <c r="G14" s="23"/>
      <c r="H14" s="23"/>
      <c r="I14" s="23"/>
      <c r="J14" s="23"/>
      <c r="K14" s="24"/>
    </row>
    <row r="15" spans="2:13" ht="15.6" x14ac:dyDescent="0.3">
      <c r="B15" s="407" t="s">
        <v>1220</v>
      </c>
      <c r="C15" s="48">
        <v>681.66666666666663</v>
      </c>
      <c r="D15" s="48">
        <v>445.27499999999992</v>
      </c>
      <c r="E15" s="48">
        <v>379.88333333333333</v>
      </c>
      <c r="F15" s="48">
        <v>382.05804877592863</v>
      </c>
      <c r="G15" s="48">
        <v>291.52499999999998</v>
      </c>
      <c r="H15" s="48">
        <v>152.5</v>
      </c>
      <c r="I15" s="48">
        <v>1230.7499999999998</v>
      </c>
      <c r="J15" s="48">
        <v>1137.2695192851063</v>
      </c>
      <c r="K15" s="87">
        <v>727.71534041762584</v>
      </c>
    </row>
    <row r="16" spans="2:13" x14ac:dyDescent="0.3">
      <c r="B16" s="407" t="s">
        <v>233</v>
      </c>
      <c r="C16" s="48">
        <v>419</v>
      </c>
      <c r="D16" s="48">
        <v>188.5</v>
      </c>
      <c r="E16" s="48">
        <v>721.75416666666672</v>
      </c>
      <c r="F16" s="48">
        <v>706.23555170967722</v>
      </c>
      <c r="G16" s="48">
        <v>361.00000000000006</v>
      </c>
      <c r="H16" s="48">
        <v>603.5</v>
      </c>
      <c r="I16" s="48">
        <v>809.52500000000009</v>
      </c>
      <c r="J16" s="48">
        <v>793.01028895486468</v>
      </c>
      <c r="K16" s="87">
        <v>708.95834608171856</v>
      </c>
    </row>
    <row r="17" spans="2:11" ht="15.6" x14ac:dyDescent="0.3">
      <c r="B17" s="403" t="s">
        <v>1221</v>
      </c>
      <c r="C17" s="49">
        <v>445.774332319564</v>
      </c>
      <c r="D17" s="49">
        <v>208.20716995199069</v>
      </c>
      <c r="E17" s="49">
        <v>528.81363859415671</v>
      </c>
      <c r="F17" s="49">
        <v>518.68572514040477</v>
      </c>
      <c r="G17" s="49">
        <v>222.21050346065968</v>
      </c>
      <c r="H17" s="49">
        <v>370.58281138888356</v>
      </c>
      <c r="I17" s="49">
        <v>986.71299732688612</v>
      </c>
      <c r="J17" s="49">
        <v>946.62213176421187</v>
      </c>
      <c r="K17" s="88">
        <v>683.98846717345623</v>
      </c>
    </row>
    <row r="18" spans="2:11" x14ac:dyDescent="0.3">
      <c r="B18" s="113"/>
      <c r="C18" s="113"/>
      <c r="D18" s="113"/>
      <c r="E18" s="113"/>
      <c r="F18" s="113"/>
      <c r="G18" s="113"/>
      <c r="H18" s="113"/>
      <c r="I18" s="113"/>
      <c r="J18" s="113"/>
      <c r="K18" s="114"/>
    </row>
    <row r="19" spans="2:11" ht="15.6" x14ac:dyDescent="0.3">
      <c r="B19" s="403" t="s">
        <v>1229</v>
      </c>
      <c r="C19" s="23"/>
      <c r="D19" s="23"/>
      <c r="E19" s="23"/>
      <c r="F19" s="23"/>
      <c r="G19" s="23"/>
      <c r="H19" s="23"/>
      <c r="I19" s="23"/>
      <c r="J19" s="23"/>
      <c r="K19" s="24"/>
    </row>
    <row r="20" spans="2:11" x14ac:dyDescent="0.3">
      <c r="B20" s="403" t="s">
        <v>1191</v>
      </c>
      <c r="C20" s="23"/>
      <c r="D20" s="23"/>
      <c r="E20" s="23"/>
      <c r="F20" s="23"/>
      <c r="G20" s="23"/>
      <c r="H20" s="23"/>
      <c r="I20" s="23"/>
      <c r="J20" s="23"/>
      <c r="K20" s="24"/>
    </row>
    <row r="21" spans="2:11" x14ac:dyDescent="0.3">
      <c r="B21" s="407" t="s">
        <v>1198</v>
      </c>
      <c r="C21" s="48">
        <v>135.82500000000002</v>
      </c>
      <c r="D21" s="48">
        <v>150</v>
      </c>
      <c r="E21" s="48">
        <v>756.49999999999989</v>
      </c>
      <c r="F21" s="48">
        <v>716.29704065283636</v>
      </c>
      <c r="G21" s="48">
        <v>131.5</v>
      </c>
      <c r="H21" s="48">
        <v>404</v>
      </c>
      <c r="I21" s="48">
        <v>1319.4615384615383</v>
      </c>
      <c r="J21" s="48">
        <v>1153.1978182205419</v>
      </c>
      <c r="K21" s="87">
        <v>848.51680851861227</v>
      </c>
    </row>
    <row r="22" spans="2:11" ht="15.6" x14ac:dyDescent="0.3">
      <c r="B22" s="407" t="s">
        <v>1219</v>
      </c>
      <c r="C22" s="48">
        <v>630.66666666666652</v>
      </c>
      <c r="D22" s="48">
        <v>155</v>
      </c>
      <c r="E22" s="48">
        <v>626.25</v>
      </c>
      <c r="F22" s="48">
        <v>591.71701753506534</v>
      </c>
      <c r="G22" s="48">
        <v>229.5</v>
      </c>
      <c r="H22" s="48">
        <v>202.5</v>
      </c>
      <c r="I22" s="48">
        <v>807.75</v>
      </c>
      <c r="J22" s="48">
        <v>749.03586641315803</v>
      </c>
      <c r="K22" s="87">
        <v>669.38049722313497</v>
      </c>
    </row>
    <row r="23" spans="2:11" x14ac:dyDescent="0.3">
      <c r="B23" s="403" t="s">
        <v>1194</v>
      </c>
      <c r="C23" s="23"/>
      <c r="D23" s="23"/>
      <c r="E23" s="23"/>
      <c r="F23" s="23"/>
      <c r="G23" s="23"/>
      <c r="H23" s="23"/>
      <c r="I23" s="23"/>
      <c r="J23" s="23"/>
      <c r="K23" s="24"/>
    </row>
    <row r="24" spans="2:11" x14ac:dyDescent="0.3">
      <c r="B24" s="407" t="s">
        <v>231</v>
      </c>
      <c r="C24" s="48">
        <v>210.52777777777777</v>
      </c>
      <c r="D24" s="48">
        <v>232.97499999999999</v>
      </c>
      <c r="E24" s="48">
        <v>576.38749999999993</v>
      </c>
      <c r="F24" s="48">
        <v>553.6607423915035</v>
      </c>
      <c r="G24" s="48">
        <v>117.5</v>
      </c>
      <c r="H24" s="48">
        <v>263.95</v>
      </c>
      <c r="I24" s="48">
        <v>676.91774193548395</v>
      </c>
      <c r="J24" s="48">
        <v>639.73491752529264</v>
      </c>
      <c r="K24" s="87">
        <v>515.43404118322462</v>
      </c>
    </row>
    <row r="25" spans="2:11" x14ac:dyDescent="0.3">
      <c r="B25" s="403" t="s">
        <v>1195</v>
      </c>
      <c r="C25" s="23"/>
      <c r="D25" s="23"/>
      <c r="E25" s="23"/>
      <c r="F25" s="23"/>
      <c r="G25" s="23"/>
      <c r="H25" s="23"/>
      <c r="I25" s="23"/>
      <c r="J25" s="23"/>
      <c r="K25" s="24"/>
    </row>
    <row r="26" spans="2:11" ht="15.6" x14ac:dyDescent="0.3">
      <c r="B26" s="407" t="s">
        <v>1220</v>
      </c>
      <c r="C26" s="48">
        <v>331.86666666666662</v>
      </c>
      <c r="D26" s="48">
        <v>110</v>
      </c>
      <c r="E26" s="48">
        <v>333.61250000000007</v>
      </c>
      <c r="F26" s="48">
        <v>315.51799407924437</v>
      </c>
      <c r="G26" s="48">
        <v>61.000000000000007</v>
      </c>
      <c r="H26" s="48">
        <v>195.00000000000003</v>
      </c>
      <c r="I26" s="48">
        <v>818.66363636363633</v>
      </c>
      <c r="J26" s="48">
        <v>771.36872145876112</v>
      </c>
      <c r="K26" s="87">
        <v>605.922573846413</v>
      </c>
    </row>
    <row r="27" spans="2:11" x14ac:dyDescent="0.3">
      <c r="B27" s="407" t="s">
        <v>233</v>
      </c>
      <c r="C27" s="48">
        <v>369.04166666666669</v>
      </c>
      <c r="D27" s="48">
        <v>99.275000000000006</v>
      </c>
      <c r="E27" s="48">
        <v>441.36363636363637</v>
      </c>
      <c r="F27" s="48">
        <v>424.52969577750838</v>
      </c>
      <c r="G27" s="48">
        <v>136</v>
      </c>
      <c r="H27" s="48">
        <v>175</v>
      </c>
      <c r="I27" s="48">
        <v>859.36785714285713</v>
      </c>
      <c r="J27" s="48">
        <v>764.1760220884554</v>
      </c>
      <c r="K27" s="87">
        <v>587.01319048619155</v>
      </c>
    </row>
    <row r="28" spans="2:11" ht="15.6" x14ac:dyDescent="0.3">
      <c r="B28" s="403" t="s">
        <v>1222</v>
      </c>
      <c r="C28" s="49">
        <v>292.26184388118196</v>
      </c>
      <c r="D28" s="49">
        <v>173.08695380271323</v>
      </c>
      <c r="E28" s="49">
        <v>530.06667146087295</v>
      </c>
      <c r="F28" s="49">
        <v>507.50532991662232</v>
      </c>
      <c r="G28" s="49">
        <v>127.07277551414249</v>
      </c>
      <c r="H28" s="49">
        <v>255.20178355155349</v>
      </c>
      <c r="I28" s="49">
        <v>844.42048579237985</v>
      </c>
      <c r="J28" s="49">
        <v>775.07854076927254</v>
      </c>
      <c r="K28" s="88">
        <v>598.86782321191492</v>
      </c>
    </row>
    <row r="29" spans="2:11" x14ac:dyDescent="0.3">
      <c r="B29" s="403"/>
      <c r="C29" s="23"/>
      <c r="D29" s="23"/>
      <c r="E29" s="23"/>
      <c r="F29" s="23"/>
      <c r="G29" s="23"/>
      <c r="H29" s="23"/>
      <c r="I29" s="23"/>
      <c r="J29" s="23"/>
      <c r="K29" s="24"/>
    </row>
    <row r="30" spans="2:11" ht="15.6" x14ac:dyDescent="0.3">
      <c r="B30" s="403" t="s">
        <v>1230</v>
      </c>
      <c r="C30" s="23"/>
      <c r="D30" s="23"/>
      <c r="E30" s="23"/>
      <c r="F30" s="23"/>
      <c r="G30" s="23"/>
      <c r="H30" s="23"/>
      <c r="I30" s="23"/>
      <c r="J30" s="23"/>
      <c r="K30" s="24"/>
    </row>
    <row r="31" spans="2:11" x14ac:dyDescent="0.3">
      <c r="B31" s="403" t="s">
        <v>1191</v>
      </c>
      <c r="C31" s="23"/>
      <c r="D31" s="23"/>
      <c r="E31" s="23"/>
      <c r="F31" s="23"/>
      <c r="G31" s="23"/>
      <c r="H31" s="23"/>
      <c r="I31" s="23"/>
      <c r="J31" s="23"/>
      <c r="K31" s="24"/>
    </row>
    <row r="32" spans="2:11" x14ac:dyDescent="0.3">
      <c r="B32" s="407" t="s">
        <v>1198</v>
      </c>
      <c r="C32" s="48">
        <v>328.75000000000006</v>
      </c>
      <c r="D32" s="48">
        <v>167.49999999999997</v>
      </c>
      <c r="E32" s="48">
        <v>752.00000000000011</v>
      </c>
      <c r="F32" s="48">
        <v>737.42125967315462</v>
      </c>
      <c r="G32" s="48">
        <v>138</v>
      </c>
      <c r="H32" s="48">
        <v>396.5</v>
      </c>
      <c r="I32" s="48">
        <v>1228.1999999999998</v>
      </c>
      <c r="J32" s="48">
        <v>1097.9031055307732</v>
      </c>
      <c r="K32" s="87">
        <v>945.63669603540848</v>
      </c>
    </row>
    <row r="33" spans="2:11" ht="15.6" x14ac:dyDescent="0.3">
      <c r="B33" s="407" t="s">
        <v>1219</v>
      </c>
      <c r="C33" s="48">
        <v>168.66666666666669</v>
      </c>
      <c r="D33" s="48">
        <v>49.5</v>
      </c>
      <c r="E33" s="48">
        <v>883.66666666666663</v>
      </c>
      <c r="F33" s="48">
        <v>862.26634495488577</v>
      </c>
      <c r="G33" s="48">
        <v>389.5</v>
      </c>
      <c r="H33" s="48">
        <v>537</v>
      </c>
      <c r="I33" s="48">
        <v>569.33333333333337</v>
      </c>
      <c r="J33" s="48">
        <v>566.32446916553988</v>
      </c>
      <c r="K33" s="87">
        <v>661.89175417110096</v>
      </c>
    </row>
    <row r="34" spans="2:11" x14ac:dyDescent="0.3">
      <c r="B34" s="403" t="s">
        <v>1194</v>
      </c>
      <c r="C34" s="23"/>
      <c r="D34" s="23"/>
      <c r="E34" s="23"/>
      <c r="F34" s="23"/>
      <c r="G34" s="23"/>
      <c r="H34" s="23"/>
      <c r="I34" s="23"/>
      <c r="J34" s="23"/>
      <c r="K34" s="24"/>
    </row>
    <row r="35" spans="2:11" x14ac:dyDescent="0.3">
      <c r="B35" s="407" t="s">
        <v>231</v>
      </c>
      <c r="C35" s="48">
        <v>365.84999999999997</v>
      </c>
      <c r="D35" s="48">
        <v>130</v>
      </c>
      <c r="E35" s="48">
        <v>378.03999999999991</v>
      </c>
      <c r="F35" s="48">
        <v>373.05189487916664</v>
      </c>
      <c r="G35" s="48">
        <v>248.49999999999997</v>
      </c>
      <c r="H35" s="48">
        <v>392.5</v>
      </c>
      <c r="I35" s="48">
        <v>769.07499999999993</v>
      </c>
      <c r="J35" s="48">
        <v>699.03481535378216</v>
      </c>
      <c r="K35" s="87">
        <v>484.18223002546989</v>
      </c>
    </row>
    <row r="36" spans="2:11" x14ac:dyDescent="0.3">
      <c r="B36" s="403" t="s">
        <v>1195</v>
      </c>
      <c r="C36" s="23"/>
      <c r="D36" s="23"/>
      <c r="E36" s="23"/>
      <c r="F36" s="23"/>
      <c r="G36" s="23"/>
      <c r="H36" s="23"/>
      <c r="I36" s="23"/>
      <c r="J36" s="23"/>
      <c r="K36" s="24"/>
    </row>
    <row r="37" spans="2:11" ht="15.6" x14ac:dyDescent="0.3">
      <c r="B37" s="407" t="s">
        <v>1220</v>
      </c>
      <c r="C37" s="48">
        <v>279.06666666666672</v>
      </c>
      <c r="D37" s="48">
        <v>85.125</v>
      </c>
      <c r="E37" s="48">
        <v>319</v>
      </c>
      <c r="F37" s="48">
        <v>315.79567440523277</v>
      </c>
      <c r="G37" s="48">
        <v>183</v>
      </c>
      <c r="H37" s="48">
        <v>389</v>
      </c>
      <c r="I37" s="48">
        <v>608.66666666666663</v>
      </c>
      <c r="J37" s="48">
        <v>547.65681242664925</v>
      </c>
      <c r="K37" s="87">
        <v>454.94026938478044</v>
      </c>
    </row>
    <row r="38" spans="2:11" x14ac:dyDescent="0.3">
      <c r="B38" s="407" t="s">
        <v>233</v>
      </c>
      <c r="C38" s="48">
        <v>260.48333333333329</v>
      </c>
      <c r="D38" s="48">
        <v>332</v>
      </c>
      <c r="E38" s="48">
        <v>380.5333333333333</v>
      </c>
      <c r="F38" s="48">
        <v>378.50350806586857</v>
      </c>
      <c r="G38" s="48">
        <v>151</v>
      </c>
      <c r="H38" s="48">
        <v>191.72499999999997</v>
      </c>
      <c r="I38" s="48">
        <v>661.16538461538471</v>
      </c>
      <c r="J38" s="48">
        <v>595.54997680075735</v>
      </c>
      <c r="K38" s="87">
        <v>533.7749982348721</v>
      </c>
    </row>
    <row r="39" spans="2:11" ht="15.6" x14ac:dyDescent="0.3">
      <c r="B39" s="403" t="s">
        <v>1222</v>
      </c>
      <c r="C39" s="49">
        <v>312.98492891104627</v>
      </c>
      <c r="D39" s="49">
        <v>196.71351650562019</v>
      </c>
      <c r="E39" s="49">
        <v>458.24329035029126</v>
      </c>
      <c r="F39" s="49">
        <v>451.65230395622439</v>
      </c>
      <c r="G39" s="49">
        <v>177.54336303900732</v>
      </c>
      <c r="H39" s="49">
        <v>299.52334246823671</v>
      </c>
      <c r="I39" s="49">
        <v>771.56571056140979</v>
      </c>
      <c r="J39" s="49">
        <v>696.48707342922194</v>
      </c>
      <c r="K39" s="88">
        <v>579.66504859490783</v>
      </c>
    </row>
    <row r="40" spans="2:11" x14ac:dyDescent="0.3">
      <c r="B40" s="403"/>
      <c r="C40" s="27"/>
      <c r="D40" s="27"/>
      <c r="E40" s="27"/>
      <c r="F40" s="27"/>
      <c r="G40" s="27"/>
      <c r="H40" s="27"/>
      <c r="I40" s="27"/>
      <c r="J40" s="27"/>
      <c r="K40" s="77"/>
    </row>
    <row r="41" spans="2:11" ht="15" thickBot="1" x14ac:dyDescent="0.35">
      <c r="B41" s="28" t="s">
        <v>1223</v>
      </c>
      <c r="C41" s="50">
        <v>341.63348282450573</v>
      </c>
      <c r="D41" s="50">
        <v>184.97535332808579</v>
      </c>
      <c r="E41" s="50">
        <v>521.19678571552242</v>
      </c>
      <c r="F41" s="50">
        <v>505.92383504321668</v>
      </c>
      <c r="G41" s="50">
        <v>140.94518910888692</v>
      </c>
      <c r="H41" s="50">
        <v>286.94147289625528</v>
      </c>
      <c r="I41" s="50">
        <v>875.55105892930521</v>
      </c>
      <c r="J41" s="50">
        <v>811.10931250826377</v>
      </c>
      <c r="K41" s="309">
        <v>623.98747979724931</v>
      </c>
    </row>
    <row r="42" spans="2:11" x14ac:dyDescent="0.3">
      <c r="B42" s="601" t="s">
        <v>1348</v>
      </c>
      <c r="C42" s="601"/>
      <c r="D42" s="601"/>
      <c r="E42" s="601"/>
      <c r="F42" s="601"/>
      <c r="G42" s="601"/>
      <c r="H42" s="601"/>
      <c r="I42" s="601"/>
      <c r="J42" s="601"/>
      <c r="K42" s="601"/>
    </row>
    <row r="43" spans="2:11" x14ac:dyDescent="0.3">
      <c r="B43" s="470" t="s">
        <v>1275</v>
      </c>
      <c r="D43" s="500"/>
      <c r="E43" s="500"/>
      <c r="F43" s="500"/>
      <c r="G43" s="500"/>
      <c r="H43" s="500"/>
      <c r="I43" s="500"/>
      <c r="J43" s="500"/>
      <c r="K43" s="500"/>
    </row>
    <row r="44" spans="2:11" x14ac:dyDescent="0.3">
      <c r="B44" s="606" t="s">
        <v>1365</v>
      </c>
      <c r="C44" s="606"/>
      <c r="D44" s="606"/>
      <c r="E44" s="606"/>
      <c r="F44" s="606"/>
      <c r="G44" s="606"/>
      <c r="H44" s="606"/>
      <c r="I44" s="606"/>
      <c r="J44" s="606"/>
      <c r="K44" s="606"/>
    </row>
    <row r="45" spans="2:11" x14ac:dyDescent="0.3">
      <c r="B45" s="606" t="s">
        <v>1349</v>
      </c>
      <c r="C45" s="606"/>
      <c r="D45" s="606"/>
      <c r="E45" s="606"/>
      <c r="F45" s="606"/>
      <c r="G45" s="606"/>
      <c r="H45" s="606"/>
      <c r="I45" s="606"/>
      <c r="J45" s="606"/>
      <c r="K45" s="606"/>
    </row>
    <row r="46" spans="2:11" x14ac:dyDescent="0.3">
      <c r="B46" s="606" t="s">
        <v>1361</v>
      </c>
      <c r="C46" s="606"/>
      <c r="D46" s="606"/>
      <c r="E46" s="606"/>
      <c r="F46" s="606"/>
      <c r="G46" s="606"/>
      <c r="H46" s="606"/>
      <c r="I46" s="606"/>
      <c r="J46" s="606"/>
      <c r="K46" s="606"/>
    </row>
    <row r="47" spans="2:11" x14ac:dyDescent="0.3">
      <c r="B47" s="470" t="s">
        <v>1362</v>
      </c>
      <c r="D47" s="500"/>
      <c r="E47" s="500"/>
      <c r="F47" s="500"/>
      <c r="G47" s="500"/>
      <c r="H47" s="500"/>
      <c r="I47" s="500"/>
      <c r="J47" s="500"/>
      <c r="K47" s="500"/>
    </row>
    <row r="48" spans="2:11" x14ac:dyDescent="0.3">
      <c r="B48" s="470" t="s">
        <v>1363</v>
      </c>
    </row>
  </sheetData>
  <mergeCells count="12">
    <mergeCell ref="B42:K42"/>
    <mergeCell ref="B44:K44"/>
    <mergeCell ref="B45:K45"/>
    <mergeCell ref="B46:K46"/>
    <mergeCell ref="B2:B6"/>
    <mergeCell ref="D2:F2"/>
    <mergeCell ref="D3:F3"/>
    <mergeCell ref="G2:J2"/>
    <mergeCell ref="G3:J3"/>
    <mergeCell ref="K2:K6"/>
    <mergeCell ref="F4:F6"/>
    <mergeCell ref="J4:J6"/>
  </mergeCells>
  <pageMargins left="0.511811024" right="0.511811024" top="0.78740157499999996" bottom="0.78740157499999996" header="0.31496062000000002" footer="0.3149606200000000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B1:M36"/>
  <sheetViews>
    <sheetView showGridLines="0" workbookViewId="0"/>
  </sheetViews>
  <sheetFormatPr defaultRowHeight="14.4" x14ac:dyDescent="0.3"/>
  <cols>
    <col min="2" max="2" width="28.5546875" customWidth="1"/>
  </cols>
  <sheetData>
    <row r="1" spans="2:13" ht="16.2" thickBot="1" x14ac:dyDescent="0.35">
      <c r="B1" s="516" t="s">
        <v>1231</v>
      </c>
      <c r="C1" s="516"/>
      <c r="D1" s="516"/>
      <c r="E1" s="516"/>
      <c r="F1" s="516"/>
      <c r="G1" s="516"/>
      <c r="H1" s="516"/>
      <c r="I1" s="516"/>
      <c r="J1" s="516"/>
      <c r="K1" s="516"/>
      <c r="L1" s="465"/>
      <c r="M1" s="465"/>
    </row>
    <row r="2" spans="2:13" x14ac:dyDescent="0.3">
      <c r="B2" s="527" t="s">
        <v>1216</v>
      </c>
      <c r="C2" s="387" t="s">
        <v>404</v>
      </c>
      <c r="D2" s="534" t="s">
        <v>404</v>
      </c>
      <c r="E2" s="536"/>
      <c r="F2" s="527"/>
      <c r="G2" s="534" t="s">
        <v>404</v>
      </c>
      <c r="H2" s="536"/>
      <c r="I2" s="536"/>
      <c r="J2" s="527"/>
      <c r="K2" s="534" t="s">
        <v>709</v>
      </c>
    </row>
    <row r="3" spans="2:13" ht="15" thickBot="1" x14ac:dyDescent="0.35">
      <c r="B3" s="540"/>
      <c r="C3" s="393" t="s">
        <v>252</v>
      </c>
      <c r="D3" s="539" t="s">
        <v>253</v>
      </c>
      <c r="E3" s="595"/>
      <c r="F3" s="540"/>
      <c r="G3" s="539" t="s">
        <v>1217</v>
      </c>
      <c r="H3" s="595"/>
      <c r="I3" s="595"/>
      <c r="J3" s="540"/>
      <c r="K3" s="539"/>
    </row>
    <row r="4" spans="2:13" x14ac:dyDescent="0.3">
      <c r="B4" s="540"/>
      <c r="C4" s="460" t="s">
        <v>148</v>
      </c>
      <c r="D4" s="458" t="s">
        <v>148</v>
      </c>
      <c r="E4" s="458" t="s">
        <v>148</v>
      </c>
      <c r="F4" s="529" t="s">
        <v>709</v>
      </c>
      <c r="G4" s="458" t="s">
        <v>148</v>
      </c>
      <c r="H4" s="458" t="s">
        <v>148</v>
      </c>
      <c r="I4" s="458" t="s">
        <v>148</v>
      </c>
      <c r="J4" s="529" t="s">
        <v>709</v>
      </c>
      <c r="K4" s="539"/>
    </row>
    <row r="5" spans="2:13" ht="26.4" x14ac:dyDescent="0.3">
      <c r="B5" s="540"/>
      <c r="C5" s="462" t="s">
        <v>407</v>
      </c>
      <c r="D5" s="463" t="s">
        <v>407</v>
      </c>
      <c r="E5" s="463" t="s">
        <v>408</v>
      </c>
      <c r="F5" s="538"/>
      <c r="G5" s="463" t="s">
        <v>407</v>
      </c>
      <c r="H5" s="463" t="s">
        <v>253</v>
      </c>
      <c r="I5" s="463" t="s">
        <v>1217</v>
      </c>
      <c r="J5" s="538"/>
      <c r="K5" s="539"/>
    </row>
    <row r="6" spans="2:13" ht="15" thickBot="1" x14ac:dyDescent="0.35">
      <c r="B6" s="528"/>
      <c r="C6" s="461" t="s">
        <v>406</v>
      </c>
      <c r="D6" s="459" t="s">
        <v>406</v>
      </c>
      <c r="E6" s="459" t="s">
        <v>406</v>
      </c>
      <c r="F6" s="530"/>
      <c r="G6" s="459" t="s">
        <v>406</v>
      </c>
      <c r="H6" s="464"/>
      <c r="I6" s="464"/>
      <c r="J6" s="530"/>
      <c r="K6" s="535"/>
    </row>
    <row r="7" spans="2:13" x14ac:dyDescent="0.3">
      <c r="B7" s="408"/>
      <c r="C7" s="393" t="s">
        <v>124</v>
      </c>
      <c r="D7" s="393" t="s">
        <v>124</v>
      </c>
      <c r="E7" s="393" t="s">
        <v>124</v>
      </c>
      <c r="F7" s="393" t="s">
        <v>124</v>
      </c>
      <c r="G7" s="393" t="s">
        <v>124</v>
      </c>
      <c r="H7" s="393" t="s">
        <v>124</v>
      </c>
      <c r="I7" s="393" t="s">
        <v>124</v>
      </c>
      <c r="J7" s="393" t="s">
        <v>124</v>
      </c>
      <c r="K7" s="406" t="s">
        <v>124</v>
      </c>
    </row>
    <row r="8" spans="2:13" ht="15.6" x14ac:dyDescent="0.3">
      <c r="B8" s="403" t="s">
        <v>1232</v>
      </c>
      <c r="C8" s="27"/>
      <c r="D8" s="27"/>
      <c r="E8" s="27"/>
      <c r="F8" s="27"/>
      <c r="G8" s="27"/>
      <c r="H8" s="27"/>
      <c r="I8" s="27"/>
      <c r="J8" s="27"/>
      <c r="K8" s="77"/>
    </row>
    <row r="9" spans="2:13" x14ac:dyDescent="0.3">
      <c r="B9" s="403" t="s">
        <v>1191</v>
      </c>
      <c r="C9" s="23"/>
      <c r="D9" s="23"/>
      <c r="E9" s="23"/>
      <c r="F9" s="23"/>
      <c r="G9" s="23"/>
      <c r="H9" s="23"/>
      <c r="I9" s="23"/>
      <c r="J9" s="23"/>
      <c r="K9" s="24"/>
    </row>
    <row r="10" spans="2:13" x14ac:dyDescent="0.3">
      <c r="B10" s="407" t="s">
        <v>1198</v>
      </c>
      <c r="C10" s="48">
        <v>588.08333333333348</v>
      </c>
      <c r="D10" s="48">
        <v>53.5</v>
      </c>
      <c r="E10" s="48">
        <v>528</v>
      </c>
      <c r="F10" s="48">
        <v>511.88562953549678</v>
      </c>
      <c r="G10" s="48">
        <v>201</v>
      </c>
      <c r="H10" s="48">
        <v>153.99999999999997</v>
      </c>
      <c r="I10" s="48">
        <v>1300.1222222222223</v>
      </c>
      <c r="J10" s="48">
        <v>1119.0693738284579</v>
      </c>
      <c r="K10" s="87">
        <v>889.37454945691002</v>
      </c>
    </row>
    <row r="11" spans="2:13" ht="15.6" x14ac:dyDescent="0.3">
      <c r="B11" s="407" t="s">
        <v>1219</v>
      </c>
      <c r="C11" s="48">
        <v>132.39999999999998</v>
      </c>
      <c r="D11" s="48">
        <v>132</v>
      </c>
      <c r="E11" s="48">
        <v>634</v>
      </c>
      <c r="F11" s="48">
        <v>624.18059111439607</v>
      </c>
      <c r="G11" s="48">
        <v>36.5</v>
      </c>
      <c r="H11" s="48">
        <v>444.65000000000003</v>
      </c>
      <c r="I11" s="48">
        <v>1046.95</v>
      </c>
      <c r="J11" s="48">
        <v>922.54182470744797</v>
      </c>
      <c r="K11" s="87">
        <v>551.98704217290788</v>
      </c>
    </row>
    <row r="12" spans="2:13" x14ac:dyDescent="0.3">
      <c r="B12" s="403" t="s">
        <v>1194</v>
      </c>
      <c r="C12" s="23"/>
      <c r="D12" s="23"/>
      <c r="E12" s="23"/>
      <c r="F12" s="23"/>
      <c r="G12" s="23"/>
      <c r="H12" s="23"/>
      <c r="I12" s="23"/>
      <c r="J12" s="23"/>
      <c r="K12" s="24"/>
    </row>
    <row r="13" spans="2:13" x14ac:dyDescent="0.3">
      <c r="B13" s="407" t="s">
        <v>231</v>
      </c>
      <c r="C13" s="48">
        <v>286.65500000000009</v>
      </c>
      <c r="D13" s="48">
        <v>196.5</v>
      </c>
      <c r="E13" s="48">
        <v>595.19285714285729</v>
      </c>
      <c r="F13" s="48">
        <v>572.24804748771339</v>
      </c>
      <c r="G13" s="48">
        <v>161.94999999999999</v>
      </c>
      <c r="H13" s="48">
        <v>409.7</v>
      </c>
      <c r="I13" s="48">
        <v>968.14473684210543</v>
      </c>
      <c r="J13" s="48">
        <v>894.01649811940547</v>
      </c>
      <c r="K13" s="87">
        <v>673.11855706303936</v>
      </c>
    </row>
    <row r="14" spans="2:13" x14ac:dyDescent="0.3">
      <c r="B14" s="403" t="s">
        <v>1195</v>
      </c>
      <c r="C14" s="23"/>
      <c r="D14" s="23"/>
      <c r="E14" s="23"/>
      <c r="F14" s="23"/>
      <c r="G14" s="23"/>
      <c r="H14" s="23"/>
      <c r="I14" s="23"/>
      <c r="J14" s="23"/>
      <c r="K14" s="24"/>
    </row>
    <row r="15" spans="2:13" ht="15.6" x14ac:dyDescent="0.3">
      <c r="B15" s="407" t="s">
        <v>1220</v>
      </c>
      <c r="C15" s="48">
        <v>471.06666666666666</v>
      </c>
      <c r="D15" s="48">
        <v>167</v>
      </c>
      <c r="E15" s="48">
        <v>736.77499999999998</v>
      </c>
      <c r="F15" s="48">
        <v>670.97340205743649</v>
      </c>
      <c r="G15" s="48">
        <v>97.5</v>
      </c>
      <c r="H15" s="48">
        <v>211.5</v>
      </c>
      <c r="I15" s="48">
        <v>1275.3500000000001</v>
      </c>
      <c r="J15" s="48">
        <v>1193.9382486622781</v>
      </c>
      <c r="K15" s="87">
        <v>826.36347286869841</v>
      </c>
    </row>
    <row r="16" spans="2:13" x14ac:dyDescent="0.3">
      <c r="B16" s="407" t="s">
        <v>233</v>
      </c>
      <c r="C16" s="48">
        <v>200.4375</v>
      </c>
      <c r="D16" s="48">
        <v>111.5</v>
      </c>
      <c r="E16" s="48">
        <v>752.72777777777776</v>
      </c>
      <c r="F16" s="48">
        <v>709.92209090545452</v>
      </c>
      <c r="G16" s="48">
        <v>120</v>
      </c>
      <c r="H16" s="48">
        <v>322.5</v>
      </c>
      <c r="I16" s="48">
        <v>1223.6369565217392</v>
      </c>
      <c r="J16" s="48">
        <v>1142.5536718103822</v>
      </c>
      <c r="K16" s="87">
        <v>941.86578772386667</v>
      </c>
    </row>
    <row r="17" spans="2:11" ht="15.6" x14ac:dyDescent="0.3">
      <c r="B17" s="403" t="s">
        <v>1221</v>
      </c>
      <c r="C17" s="49">
        <v>343.05358350622106</v>
      </c>
      <c r="D17" s="49">
        <v>161.16526919624275</v>
      </c>
      <c r="E17" s="49">
        <v>646.02879600481162</v>
      </c>
      <c r="F17" s="49">
        <v>613.77072979216439</v>
      </c>
      <c r="G17" s="49">
        <v>154.00616882234036</v>
      </c>
      <c r="H17" s="49">
        <v>305.19650527207921</v>
      </c>
      <c r="I17" s="49">
        <v>1150.967663822149</v>
      </c>
      <c r="J17" s="49">
        <v>1054.9865821309793</v>
      </c>
      <c r="K17" s="88">
        <v>809.34922770588844</v>
      </c>
    </row>
    <row r="18" spans="2:11" x14ac:dyDescent="0.3">
      <c r="B18" s="407"/>
      <c r="C18" s="23"/>
      <c r="D18" s="23"/>
      <c r="E18" s="23"/>
      <c r="F18" s="23"/>
      <c r="G18" s="23"/>
      <c r="H18" s="23"/>
      <c r="I18" s="23"/>
      <c r="J18" s="23"/>
      <c r="K18" s="24"/>
    </row>
    <row r="19" spans="2:11" ht="15.6" x14ac:dyDescent="0.3">
      <c r="B19" s="403" t="s">
        <v>1233</v>
      </c>
      <c r="C19" s="23"/>
      <c r="D19" s="23"/>
      <c r="E19" s="23"/>
      <c r="F19" s="23"/>
      <c r="G19" s="23"/>
      <c r="H19" s="23"/>
      <c r="I19" s="23"/>
      <c r="J19" s="23"/>
      <c r="K19" s="24"/>
    </row>
    <row r="20" spans="2:11" x14ac:dyDescent="0.3">
      <c r="B20" s="403" t="s">
        <v>1191</v>
      </c>
      <c r="C20" s="23"/>
      <c r="D20" s="23"/>
      <c r="E20" s="23"/>
      <c r="F20" s="23"/>
      <c r="G20" s="23"/>
      <c r="H20" s="23"/>
      <c r="I20" s="23"/>
      <c r="J20" s="23"/>
      <c r="K20" s="24"/>
    </row>
    <row r="21" spans="2:11" x14ac:dyDescent="0.3">
      <c r="B21" s="407" t="s">
        <v>1198</v>
      </c>
      <c r="C21" s="48">
        <v>247.5333333333333</v>
      </c>
      <c r="D21" s="48">
        <v>226</v>
      </c>
      <c r="E21" s="48">
        <v>647.0333333333333</v>
      </c>
      <c r="F21" s="48">
        <v>619.61702329862374</v>
      </c>
      <c r="G21" s="48">
        <v>457.5</v>
      </c>
      <c r="H21" s="48">
        <v>1480.0000000000002</v>
      </c>
      <c r="I21" s="48">
        <v>1210.2125000000001</v>
      </c>
      <c r="J21" s="48">
        <v>1209.9400591522619</v>
      </c>
      <c r="K21" s="87">
        <v>978.92910626805826</v>
      </c>
    </row>
    <row r="22" spans="2:11" ht="15.6" x14ac:dyDescent="0.3">
      <c r="B22" s="407" t="s">
        <v>1219</v>
      </c>
      <c r="C22" s="48">
        <v>112.56666666666665</v>
      </c>
      <c r="D22" s="48">
        <v>231.5</v>
      </c>
      <c r="E22" s="48">
        <v>538.9666666666667</v>
      </c>
      <c r="F22" s="48">
        <v>529.66340154627494</v>
      </c>
      <c r="G22" s="48">
        <v>81.599999999999994</v>
      </c>
      <c r="H22" s="48">
        <v>308.52499999999998</v>
      </c>
      <c r="I22" s="48">
        <v>816.76666666666665</v>
      </c>
      <c r="J22" s="48">
        <v>790.26737030765003</v>
      </c>
      <c r="K22" s="87">
        <v>714.14951180313767</v>
      </c>
    </row>
    <row r="23" spans="2:11" x14ac:dyDescent="0.3">
      <c r="B23" s="403" t="s">
        <v>1194</v>
      </c>
      <c r="C23" s="23"/>
      <c r="D23" s="23"/>
      <c r="E23" s="23"/>
      <c r="F23" s="23"/>
      <c r="G23" s="23"/>
      <c r="H23" s="23"/>
      <c r="I23" s="23"/>
      <c r="J23" s="23"/>
      <c r="K23" s="24"/>
    </row>
    <row r="24" spans="2:11" x14ac:dyDescent="0.3">
      <c r="B24" s="407" t="s">
        <v>231</v>
      </c>
      <c r="C24" s="48">
        <v>320.12</v>
      </c>
      <c r="D24" s="48">
        <v>229.57500000000005</v>
      </c>
      <c r="E24" s="48">
        <v>454.13636363636363</v>
      </c>
      <c r="F24" s="48">
        <v>434.70411159797538</v>
      </c>
      <c r="G24" s="48">
        <v>94.199999999999989</v>
      </c>
      <c r="H24" s="48">
        <v>305</v>
      </c>
      <c r="I24" s="48">
        <v>853.12380952380954</v>
      </c>
      <c r="J24" s="48">
        <v>806.33995449646079</v>
      </c>
      <c r="K24" s="87">
        <v>605.29340313021817</v>
      </c>
    </row>
    <row r="25" spans="2:11" x14ac:dyDescent="0.3">
      <c r="B25" s="403" t="s">
        <v>1195</v>
      </c>
      <c r="C25" s="23"/>
      <c r="D25" s="23"/>
      <c r="E25" s="23"/>
      <c r="F25" s="23"/>
      <c r="G25" s="23"/>
      <c r="H25" s="23"/>
      <c r="I25" s="23"/>
      <c r="J25" s="23"/>
      <c r="K25" s="24"/>
    </row>
    <row r="26" spans="2:11" ht="15.6" x14ac:dyDescent="0.3">
      <c r="B26" s="407" t="s">
        <v>1220</v>
      </c>
      <c r="C26" s="48">
        <v>198.56666666666669</v>
      </c>
      <c r="D26" s="48">
        <v>156.32499999999999</v>
      </c>
      <c r="E26" s="48">
        <v>1010.6999999999999</v>
      </c>
      <c r="F26" s="48">
        <v>956.94685033353016</v>
      </c>
      <c r="G26" s="48">
        <v>132.77499999999998</v>
      </c>
      <c r="H26" s="48">
        <v>392</v>
      </c>
      <c r="I26" s="48">
        <v>1335.7625</v>
      </c>
      <c r="J26" s="48">
        <v>1271.4587893343469</v>
      </c>
      <c r="K26" s="87">
        <v>993.69101575089519</v>
      </c>
    </row>
    <row r="27" spans="2:11" x14ac:dyDescent="0.3">
      <c r="B27" s="407" t="s">
        <v>233</v>
      </c>
      <c r="C27" s="48">
        <v>118.66666666666666</v>
      </c>
      <c r="D27" s="48">
        <v>44.15</v>
      </c>
      <c r="E27" s="48">
        <v>558.95000000000005</v>
      </c>
      <c r="F27" s="48">
        <v>512.32172001987556</v>
      </c>
      <c r="G27" s="48">
        <v>121.075</v>
      </c>
      <c r="H27" s="48">
        <v>447.74999999999994</v>
      </c>
      <c r="I27" s="48">
        <v>887.07307692307677</v>
      </c>
      <c r="J27" s="48">
        <v>826.91767267926218</v>
      </c>
      <c r="K27" s="87">
        <v>690.1024589341705</v>
      </c>
    </row>
    <row r="28" spans="2:11" ht="15.6" x14ac:dyDescent="0.3">
      <c r="B28" s="403" t="s">
        <v>1222</v>
      </c>
      <c r="C28" s="49">
        <v>258.84540865506136</v>
      </c>
      <c r="D28" s="49">
        <v>160.91945905367743</v>
      </c>
      <c r="E28" s="49">
        <v>576.46185875873641</v>
      </c>
      <c r="F28" s="49">
        <v>542.40368420397147</v>
      </c>
      <c r="G28" s="49">
        <v>208.04170325288024</v>
      </c>
      <c r="H28" s="49">
        <v>657.59254849234901</v>
      </c>
      <c r="I28" s="49">
        <v>965.50913538735972</v>
      </c>
      <c r="J28" s="49">
        <v>922.85652436775763</v>
      </c>
      <c r="K28" s="88">
        <v>728.08688419985629</v>
      </c>
    </row>
    <row r="29" spans="2:11" x14ac:dyDescent="0.3">
      <c r="B29" s="403"/>
      <c r="C29" s="27"/>
      <c r="D29" s="27"/>
      <c r="E29" s="27"/>
      <c r="F29" s="27"/>
      <c r="G29" s="27"/>
      <c r="H29" s="27"/>
      <c r="I29" s="27"/>
      <c r="J29" s="27"/>
      <c r="K29" s="77"/>
    </row>
    <row r="30" spans="2:11" ht="15" thickBot="1" x14ac:dyDescent="0.35">
      <c r="B30" s="28" t="s">
        <v>1223</v>
      </c>
      <c r="C30" s="50">
        <v>305.19950618766808</v>
      </c>
      <c r="D30" s="50">
        <v>161.05382689984052</v>
      </c>
      <c r="E30" s="50">
        <v>618.31651657919247</v>
      </c>
      <c r="F30" s="50">
        <v>585.05578786568958</v>
      </c>
      <c r="G30" s="50">
        <v>177.70167311118092</v>
      </c>
      <c r="H30" s="50">
        <v>476.77564987200333</v>
      </c>
      <c r="I30" s="50">
        <v>1060.1113621210611</v>
      </c>
      <c r="J30" s="50">
        <v>990.47531790084429</v>
      </c>
      <c r="K30" s="309">
        <v>771.83586173419485</v>
      </c>
    </row>
    <row r="31" spans="2:11" x14ac:dyDescent="0.3">
      <c r="B31" s="601" t="s">
        <v>1348</v>
      </c>
      <c r="C31" s="601"/>
      <c r="D31" s="601"/>
      <c r="E31" s="601"/>
      <c r="F31" s="601"/>
      <c r="G31" s="601"/>
      <c r="H31" s="601"/>
      <c r="I31" s="601"/>
      <c r="J31" s="601"/>
      <c r="K31" s="601"/>
    </row>
    <row r="32" spans="2:11" x14ac:dyDescent="0.3">
      <c r="B32" s="498" t="s">
        <v>1281</v>
      </c>
      <c r="C32" s="499"/>
      <c r="D32" s="500"/>
      <c r="E32" s="500"/>
      <c r="F32" s="500"/>
      <c r="G32" s="500"/>
      <c r="H32" s="500"/>
      <c r="I32" s="500"/>
      <c r="J32" s="500"/>
      <c r="K32" s="500"/>
    </row>
    <row r="33" spans="2:11" x14ac:dyDescent="0.3">
      <c r="B33" s="498" t="s">
        <v>1365</v>
      </c>
      <c r="C33" s="499"/>
      <c r="D33" s="500"/>
      <c r="E33" s="500"/>
      <c r="F33" s="500"/>
      <c r="G33" s="500"/>
      <c r="H33" s="500"/>
      <c r="I33" s="500"/>
      <c r="J33" s="500"/>
      <c r="K33" s="500"/>
    </row>
    <row r="34" spans="2:11" x14ac:dyDescent="0.3">
      <c r="B34" s="498" t="s">
        <v>1260</v>
      </c>
      <c r="C34" s="499"/>
      <c r="D34" s="500"/>
      <c r="E34" s="500"/>
      <c r="F34" s="500"/>
      <c r="G34" s="500"/>
      <c r="H34" s="500"/>
      <c r="I34" s="500"/>
      <c r="J34" s="500"/>
      <c r="K34" s="500"/>
    </row>
    <row r="35" spans="2:11" x14ac:dyDescent="0.3">
      <c r="B35" s="498" t="s">
        <v>1352</v>
      </c>
      <c r="C35" s="499"/>
      <c r="D35" s="500"/>
      <c r="E35" s="500"/>
      <c r="F35" s="500"/>
      <c r="G35" s="500"/>
      <c r="H35" s="500"/>
      <c r="I35" s="500"/>
      <c r="J35" s="500"/>
      <c r="K35" s="500"/>
    </row>
    <row r="36" spans="2:11" x14ac:dyDescent="0.3">
      <c r="B36" s="498" t="s">
        <v>1357</v>
      </c>
      <c r="C36" s="499"/>
      <c r="D36" s="500"/>
      <c r="E36" s="500"/>
      <c r="F36" s="500"/>
      <c r="G36" s="500"/>
      <c r="H36" s="500"/>
      <c r="I36" s="500"/>
      <c r="J36" s="500"/>
      <c r="K36" s="500"/>
    </row>
  </sheetData>
  <mergeCells count="9">
    <mergeCell ref="B31:K31"/>
    <mergeCell ref="B2:B6"/>
    <mergeCell ref="D2:F2"/>
    <mergeCell ref="D3:F3"/>
    <mergeCell ref="G2:J2"/>
    <mergeCell ref="G3:J3"/>
    <mergeCell ref="K2:K6"/>
    <mergeCell ref="F4:F6"/>
    <mergeCell ref="J4:J6"/>
  </mergeCells>
  <pageMargins left="0.511811024" right="0.511811024" top="0.78740157499999996" bottom="0.78740157499999996" header="0.31496062000000002" footer="0.31496062000000002"/>
  <pageSetup paperSize="9"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B1:M36"/>
  <sheetViews>
    <sheetView showGridLines="0" workbookViewId="0"/>
  </sheetViews>
  <sheetFormatPr defaultRowHeight="14.4" x14ac:dyDescent="0.3"/>
  <cols>
    <col min="2" max="2" width="25.5546875" customWidth="1"/>
  </cols>
  <sheetData>
    <row r="1" spans="2:13" ht="16.2" thickBot="1" x14ac:dyDescent="0.35">
      <c r="B1" s="516" t="s">
        <v>1234</v>
      </c>
      <c r="C1" s="516"/>
      <c r="D1" s="516"/>
      <c r="E1" s="516"/>
      <c r="F1" s="516"/>
      <c r="G1" s="516"/>
      <c r="H1" s="516"/>
      <c r="I1" s="516"/>
      <c r="J1" s="516"/>
      <c r="K1" s="516"/>
      <c r="L1" s="465"/>
      <c r="M1" s="465"/>
    </row>
    <row r="2" spans="2:13" x14ac:dyDescent="0.3">
      <c r="B2" s="527" t="s">
        <v>1216</v>
      </c>
      <c r="C2" s="387" t="s">
        <v>404</v>
      </c>
      <c r="D2" s="534" t="s">
        <v>404</v>
      </c>
      <c r="E2" s="536"/>
      <c r="F2" s="527"/>
      <c r="G2" s="534" t="s">
        <v>404</v>
      </c>
      <c r="H2" s="536"/>
      <c r="I2" s="536"/>
      <c r="J2" s="527"/>
      <c r="K2" s="534" t="s">
        <v>709</v>
      </c>
    </row>
    <row r="3" spans="2:13" ht="15" thickBot="1" x14ac:dyDescent="0.35">
      <c r="B3" s="540"/>
      <c r="C3" s="393" t="s">
        <v>252</v>
      </c>
      <c r="D3" s="539" t="s">
        <v>253</v>
      </c>
      <c r="E3" s="595"/>
      <c r="F3" s="540"/>
      <c r="G3" s="539" t="s">
        <v>1217</v>
      </c>
      <c r="H3" s="595"/>
      <c r="I3" s="595"/>
      <c r="J3" s="540"/>
      <c r="K3" s="539"/>
    </row>
    <row r="4" spans="2:13" x14ac:dyDescent="0.3">
      <c r="B4" s="540"/>
      <c r="C4" s="389" t="s">
        <v>148</v>
      </c>
      <c r="D4" s="387" t="s">
        <v>148</v>
      </c>
      <c r="E4" s="387" t="s">
        <v>148</v>
      </c>
      <c r="F4" s="529" t="s">
        <v>709</v>
      </c>
      <c r="G4" s="387" t="s">
        <v>148</v>
      </c>
      <c r="H4" s="387" t="s">
        <v>148</v>
      </c>
      <c r="I4" s="387" t="s">
        <v>148</v>
      </c>
      <c r="J4" s="529" t="s">
        <v>709</v>
      </c>
      <c r="K4" s="539"/>
    </row>
    <row r="5" spans="2:13" ht="26.4" x14ac:dyDescent="0.3">
      <c r="B5" s="540"/>
      <c r="C5" s="394" t="s">
        <v>407</v>
      </c>
      <c r="D5" s="393" t="s">
        <v>407</v>
      </c>
      <c r="E5" s="393" t="s">
        <v>408</v>
      </c>
      <c r="F5" s="538"/>
      <c r="G5" s="393" t="s">
        <v>407</v>
      </c>
      <c r="H5" s="393" t="s">
        <v>253</v>
      </c>
      <c r="I5" s="393" t="s">
        <v>1217</v>
      </c>
      <c r="J5" s="538"/>
      <c r="K5" s="539"/>
    </row>
    <row r="6" spans="2:13" ht="15" thickBot="1" x14ac:dyDescent="0.35">
      <c r="B6" s="528"/>
      <c r="C6" s="390" t="s">
        <v>406</v>
      </c>
      <c r="D6" s="388" t="s">
        <v>406</v>
      </c>
      <c r="E6" s="388" t="s">
        <v>406</v>
      </c>
      <c r="F6" s="530"/>
      <c r="G6" s="388" t="s">
        <v>406</v>
      </c>
      <c r="H6" s="401"/>
      <c r="I6" s="401"/>
      <c r="J6" s="530"/>
      <c r="K6" s="535"/>
    </row>
    <row r="7" spans="2:13" x14ac:dyDescent="0.3">
      <c r="B7" s="408"/>
      <c r="C7" s="393" t="s">
        <v>124</v>
      </c>
      <c r="D7" s="393" t="s">
        <v>124</v>
      </c>
      <c r="E7" s="393" t="s">
        <v>124</v>
      </c>
      <c r="F7" s="393" t="s">
        <v>124</v>
      </c>
      <c r="G7" s="393" t="s">
        <v>124</v>
      </c>
      <c r="H7" s="393" t="s">
        <v>124</v>
      </c>
      <c r="I7" s="393" t="s">
        <v>124</v>
      </c>
      <c r="J7" s="393" t="s">
        <v>124</v>
      </c>
      <c r="K7" s="406" t="s">
        <v>124</v>
      </c>
    </row>
    <row r="8" spans="2:13" ht="15.6" x14ac:dyDescent="0.3">
      <c r="B8" s="403" t="s">
        <v>1235</v>
      </c>
      <c r="C8" s="27"/>
      <c r="D8" s="27"/>
      <c r="E8" s="27"/>
      <c r="F8" s="27"/>
      <c r="G8" s="27"/>
      <c r="H8" s="27"/>
      <c r="I8" s="27"/>
      <c r="J8" s="27"/>
      <c r="K8" s="77"/>
    </row>
    <row r="9" spans="2:13" x14ac:dyDescent="0.3">
      <c r="B9" s="403" t="s">
        <v>1191</v>
      </c>
      <c r="C9" s="23"/>
      <c r="D9" s="23"/>
      <c r="E9" s="23"/>
      <c r="F9" s="23"/>
      <c r="G9" s="23"/>
      <c r="H9" s="23"/>
      <c r="I9" s="23"/>
      <c r="J9" s="23"/>
      <c r="K9" s="24"/>
    </row>
    <row r="10" spans="2:13" x14ac:dyDescent="0.3">
      <c r="B10" s="407" t="s">
        <v>1198</v>
      </c>
      <c r="C10" s="48">
        <v>463.91666666666669</v>
      </c>
      <c r="D10" s="48">
        <v>313</v>
      </c>
      <c r="E10" s="48">
        <v>829.5</v>
      </c>
      <c r="F10" s="48">
        <v>820.85576247514905</v>
      </c>
      <c r="G10" s="48">
        <v>154.5</v>
      </c>
      <c r="H10" s="48">
        <v>465.5</v>
      </c>
      <c r="I10" s="48">
        <v>1124.047619047619</v>
      </c>
      <c r="J10" s="48">
        <v>1037.9663839146231</v>
      </c>
      <c r="K10" s="87">
        <v>982.94035524851472</v>
      </c>
    </row>
    <row r="11" spans="2:13" ht="15.6" x14ac:dyDescent="0.3">
      <c r="B11" s="407" t="s">
        <v>1219</v>
      </c>
      <c r="C11" s="48">
        <v>377.2</v>
      </c>
      <c r="D11" s="48">
        <v>171.99999999999997</v>
      </c>
      <c r="E11" s="48">
        <v>679.7</v>
      </c>
      <c r="F11" s="48">
        <v>635.48265486427317</v>
      </c>
      <c r="G11" s="48">
        <v>56.5</v>
      </c>
      <c r="H11" s="48">
        <v>508.5</v>
      </c>
      <c r="I11" s="48">
        <v>779.33333333333326</v>
      </c>
      <c r="J11" s="48">
        <v>751.34005618822175</v>
      </c>
      <c r="K11" s="87">
        <v>661.27329907554667</v>
      </c>
    </row>
    <row r="12" spans="2:13" x14ac:dyDescent="0.3">
      <c r="B12" s="403" t="s">
        <v>1194</v>
      </c>
      <c r="C12" s="23"/>
      <c r="D12" s="23"/>
      <c r="E12" s="23"/>
      <c r="F12" s="23"/>
      <c r="G12" s="23"/>
      <c r="H12" s="23"/>
      <c r="I12" s="23"/>
      <c r="J12" s="23"/>
      <c r="K12" s="24"/>
    </row>
    <row r="13" spans="2:13" x14ac:dyDescent="0.3">
      <c r="B13" s="407" t="s">
        <v>231</v>
      </c>
      <c r="C13" s="48">
        <v>442.66666666666663</v>
      </c>
      <c r="D13" s="48">
        <v>192.5</v>
      </c>
      <c r="E13" s="48">
        <v>457.97142857142853</v>
      </c>
      <c r="F13" s="48">
        <v>446.84461906130969</v>
      </c>
      <c r="G13" s="48">
        <v>57.225000000000001</v>
      </c>
      <c r="H13" s="48">
        <v>236.4</v>
      </c>
      <c r="I13" s="48">
        <v>684.10483870967744</v>
      </c>
      <c r="J13" s="48">
        <v>654.52359919488993</v>
      </c>
      <c r="K13" s="87">
        <v>599.61177569816346</v>
      </c>
    </row>
    <row r="14" spans="2:13" x14ac:dyDescent="0.3">
      <c r="B14" s="403" t="s">
        <v>1195</v>
      </c>
      <c r="C14" s="23"/>
      <c r="D14" s="23"/>
      <c r="E14" s="23"/>
      <c r="F14" s="23"/>
      <c r="G14" s="23"/>
      <c r="H14" s="23"/>
      <c r="I14" s="23"/>
      <c r="J14" s="23"/>
      <c r="K14" s="24"/>
    </row>
    <row r="15" spans="2:13" ht="15.6" x14ac:dyDescent="0.3">
      <c r="B15" s="407" t="s">
        <v>1220</v>
      </c>
      <c r="C15" s="48">
        <v>132.31666666666666</v>
      </c>
      <c r="D15" s="48">
        <v>76.5</v>
      </c>
      <c r="E15" s="48">
        <v>772.38333333333344</v>
      </c>
      <c r="F15" s="48">
        <v>754.68791546192097</v>
      </c>
      <c r="G15" s="48">
        <v>200.74999999999997</v>
      </c>
      <c r="H15" s="48">
        <v>284</v>
      </c>
      <c r="I15" s="48">
        <v>775.54473684210518</v>
      </c>
      <c r="J15" s="48">
        <v>742.46016342609778</v>
      </c>
      <c r="K15" s="87">
        <v>674.54248425820413</v>
      </c>
    </row>
    <row r="16" spans="2:13" x14ac:dyDescent="0.3">
      <c r="B16" s="407" t="s">
        <v>233</v>
      </c>
      <c r="C16" s="48">
        <v>190.66666666666666</v>
      </c>
      <c r="D16" s="48">
        <v>73</v>
      </c>
      <c r="E16" s="48">
        <v>556.37500000000011</v>
      </c>
      <c r="F16" s="48">
        <v>539.39356207053788</v>
      </c>
      <c r="G16" s="48">
        <v>112.99999999999999</v>
      </c>
      <c r="H16" s="48">
        <v>523.65</v>
      </c>
      <c r="I16" s="48">
        <v>920.06630434782608</v>
      </c>
      <c r="J16" s="48">
        <v>883.70366748475737</v>
      </c>
      <c r="K16" s="87">
        <v>813.52636900435323</v>
      </c>
    </row>
    <row r="17" spans="2:11" ht="15.6" x14ac:dyDescent="0.3">
      <c r="B17" s="403" t="s">
        <v>1221</v>
      </c>
      <c r="C17" s="49">
        <v>329.99384575339434</v>
      </c>
      <c r="D17" s="49">
        <v>138.16665941154358</v>
      </c>
      <c r="E17" s="49">
        <v>586.82675852841487</v>
      </c>
      <c r="F17" s="49">
        <v>571.18691940991698</v>
      </c>
      <c r="G17" s="49">
        <v>121.61720261710376</v>
      </c>
      <c r="H17" s="49">
        <v>424.37007769805308</v>
      </c>
      <c r="I17" s="49">
        <v>868.49080709832481</v>
      </c>
      <c r="J17" s="49">
        <v>828.35935140772949</v>
      </c>
      <c r="K17" s="88">
        <v>755.49373425746148</v>
      </c>
    </row>
    <row r="18" spans="2:11" x14ac:dyDescent="0.3">
      <c r="B18" s="23"/>
      <c r="C18" s="23"/>
      <c r="D18" s="23"/>
      <c r="E18" s="23"/>
      <c r="F18" s="23"/>
      <c r="G18" s="23"/>
      <c r="H18" s="23"/>
      <c r="I18" s="23"/>
      <c r="J18" s="23"/>
      <c r="K18" s="24"/>
    </row>
    <row r="19" spans="2:11" ht="15.6" x14ac:dyDescent="0.3">
      <c r="B19" s="403" t="s">
        <v>1236</v>
      </c>
      <c r="C19" s="23"/>
      <c r="D19" s="23"/>
      <c r="E19" s="23"/>
      <c r="F19" s="23"/>
      <c r="G19" s="23"/>
      <c r="H19" s="23"/>
      <c r="I19" s="23"/>
      <c r="J19" s="23"/>
      <c r="K19" s="24"/>
    </row>
    <row r="20" spans="2:11" x14ac:dyDescent="0.3">
      <c r="B20" s="403" t="s">
        <v>1191</v>
      </c>
      <c r="C20" s="23"/>
      <c r="D20" s="23"/>
      <c r="E20" s="23"/>
      <c r="F20" s="23"/>
      <c r="G20" s="23"/>
      <c r="H20" s="23"/>
      <c r="I20" s="23"/>
      <c r="J20" s="23"/>
      <c r="K20" s="24"/>
    </row>
    <row r="21" spans="2:11" x14ac:dyDescent="0.3">
      <c r="B21" s="407" t="s">
        <v>1198</v>
      </c>
      <c r="C21" s="48">
        <v>302</v>
      </c>
      <c r="D21" s="48">
        <v>499</v>
      </c>
      <c r="E21" s="48">
        <v>960.66666666666663</v>
      </c>
      <c r="F21" s="48">
        <v>959.66846984025551</v>
      </c>
      <c r="G21" s="48">
        <v>346</v>
      </c>
      <c r="H21" s="48">
        <v>617.49999999999989</v>
      </c>
      <c r="I21" s="48">
        <v>1725.6666666666667</v>
      </c>
      <c r="J21" s="48">
        <v>1722.5812245399702</v>
      </c>
      <c r="K21" s="87">
        <v>950.76536350951631</v>
      </c>
    </row>
    <row r="22" spans="2:11" ht="15.6" x14ac:dyDescent="0.3">
      <c r="B22" s="407" t="s">
        <v>1219</v>
      </c>
      <c r="C22" s="48">
        <v>513.33333333333326</v>
      </c>
      <c r="D22" s="48">
        <v>454</v>
      </c>
      <c r="E22" s="48">
        <v>398</v>
      </c>
      <c r="F22" s="48">
        <v>398.62244622603009</v>
      </c>
      <c r="G22" s="48">
        <v>216.49999999999997</v>
      </c>
      <c r="H22" s="48">
        <v>517.5</v>
      </c>
      <c r="I22" s="48">
        <v>1044</v>
      </c>
      <c r="J22" s="48">
        <v>1027.4172345659977</v>
      </c>
      <c r="K22" s="87">
        <v>582.17996202298457</v>
      </c>
    </row>
    <row r="23" spans="2:11" x14ac:dyDescent="0.3">
      <c r="B23" s="403" t="s">
        <v>1194</v>
      </c>
      <c r="C23" s="23"/>
      <c r="D23" s="23"/>
      <c r="E23" s="23"/>
      <c r="F23" s="23"/>
      <c r="G23" s="23"/>
      <c r="H23" s="23"/>
      <c r="I23" s="23"/>
      <c r="J23" s="23"/>
      <c r="K23" s="24"/>
    </row>
    <row r="24" spans="2:11" x14ac:dyDescent="0.3">
      <c r="B24" s="407" t="s">
        <v>231</v>
      </c>
      <c r="C24" s="48">
        <v>269.42857142857139</v>
      </c>
      <c r="D24" s="48">
        <v>125.5</v>
      </c>
      <c r="E24" s="48">
        <v>647.33333333333326</v>
      </c>
      <c r="F24" s="48">
        <v>641.21429416020749</v>
      </c>
      <c r="G24" s="48">
        <v>164.52500000000001</v>
      </c>
      <c r="H24" s="48">
        <v>299.5</v>
      </c>
      <c r="I24" s="48">
        <v>833.3499999999998</v>
      </c>
      <c r="J24" s="48">
        <v>815.58045297536307</v>
      </c>
      <c r="K24" s="87">
        <v>559.2354996527871</v>
      </c>
    </row>
    <row r="25" spans="2:11" x14ac:dyDescent="0.3">
      <c r="B25" s="403" t="s">
        <v>1195</v>
      </c>
      <c r="C25" s="23"/>
      <c r="D25" s="23"/>
      <c r="E25" s="23"/>
      <c r="F25" s="23"/>
      <c r="G25" s="23"/>
      <c r="H25" s="23"/>
      <c r="I25" s="23"/>
      <c r="J25" s="23"/>
      <c r="K25" s="24"/>
    </row>
    <row r="26" spans="2:11" ht="15.6" x14ac:dyDescent="0.3">
      <c r="B26" s="407" t="s">
        <v>1220</v>
      </c>
      <c r="C26" s="48">
        <v>240.33333333333337</v>
      </c>
      <c r="D26" s="48">
        <v>145.94999999999999</v>
      </c>
      <c r="E26" s="48">
        <v>730.66666666666663</v>
      </c>
      <c r="F26" s="48">
        <v>721.03169684570003</v>
      </c>
      <c r="G26" s="48">
        <v>122.8</v>
      </c>
      <c r="H26" s="48">
        <v>603</v>
      </c>
      <c r="I26" s="48">
        <v>977.78125</v>
      </c>
      <c r="J26" s="48">
        <v>961.05725613802645</v>
      </c>
      <c r="K26" s="87">
        <v>754.33076203404789</v>
      </c>
    </row>
    <row r="27" spans="2:11" x14ac:dyDescent="0.3">
      <c r="B27" s="407" t="s">
        <v>233</v>
      </c>
      <c r="C27" s="48">
        <v>240.25</v>
      </c>
      <c r="D27" s="48">
        <v>346</v>
      </c>
      <c r="E27" s="48">
        <v>407.25</v>
      </c>
      <c r="F27" s="48">
        <v>406.64135591707816</v>
      </c>
      <c r="G27" s="48">
        <v>140</v>
      </c>
      <c r="H27" s="48">
        <v>103.49999999999999</v>
      </c>
      <c r="I27" s="48">
        <v>733.53750000000002</v>
      </c>
      <c r="J27" s="48">
        <v>718.56708665026724</v>
      </c>
      <c r="K27" s="87">
        <v>594.90968221025071</v>
      </c>
    </row>
    <row r="28" spans="2:11" ht="15.6" x14ac:dyDescent="0.3">
      <c r="B28" s="403" t="s">
        <v>1222</v>
      </c>
      <c r="C28" s="49">
        <v>304.37879378707828</v>
      </c>
      <c r="D28" s="49">
        <v>229.20198865157141</v>
      </c>
      <c r="E28" s="49">
        <v>612.51088825533111</v>
      </c>
      <c r="F28" s="49">
        <v>608.47430567184711</v>
      </c>
      <c r="G28" s="49">
        <v>146.05624423144474</v>
      </c>
      <c r="H28" s="49">
        <v>252.00822389814209</v>
      </c>
      <c r="I28" s="49">
        <v>908.84309440102231</v>
      </c>
      <c r="J28" s="49">
        <v>892.02698332704949</v>
      </c>
      <c r="K28" s="88">
        <v>651.34121194188663</v>
      </c>
    </row>
    <row r="29" spans="2:11" x14ac:dyDescent="0.3">
      <c r="B29" s="403"/>
      <c r="C29" s="27"/>
      <c r="D29" s="27"/>
      <c r="E29" s="27"/>
      <c r="F29" s="27"/>
      <c r="G29" s="27"/>
      <c r="H29" s="27"/>
      <c r="I29" s="27"/>
      <c r="J29" s="27"/>
      <c r="K29" s="77"/>
    </row>
    <row r="30" spans="2:11" ht="15" thickBot="1" x14ac:dyDescent="0.35">
      <c r="B30" s="28" t="s">
        <v>1223</v>
      </c>
      <c r="C30" s="50">
        <v>313.90704827835066</v>
      </c>
      <c r="D30" s="50">
        <v>158.06953702379784</v>
      </c>
      <c r="E30" s="50">
        <v>599.33637568920517</v>
      </c>
      <c r="F30" s="50">
        <v>589.11615674087466</v>
      </c>
      <c r="G30" s="50">
        <v>125.16608086331973</v>
      </c>
      <c r="H30" s="50">
        <v>415.27629928401797</v>
      </c>
      <c r="I30" s="50">
        <v>878.27176238054346</v>
      </c>
      <c r="J30" s="50">
        <v>843.19696026036218</v>
      </c>
      <c r="K30" s="309">
        <v>720.92113295252864</v>
      </c>
    </row>
    <row r="31" spans="2:11" x14ac:dyDescent="0.3">
      <c r="B31" s="601" t="s">
        <v>1348</v>
      </c>
      <c r="C31" s="601"/>
      <c r="D31" s="601"/>
      <c r="E31" s="601"/>
      <c r="F31" s="601"/>
      <c r="G31" s="601"/>
      <c r="H31" s="601"/>
      <c r="I31" s="601"/>
      <c r="J31" s="601"/>
      <c r="K31" s="601"/>
    </row>
    <row r="32" spans="2:11" x14ac:dyDescent="0.3">
      <c r="B32" s="605" t="s">
        <v>1285</v>
      </c>
      <c r="C32" s="605"/>
      <c r="D32" s="605"/>
      <c r="E32" s="605"/>
      <c r="F32" s="605"/>
      <c r="G32" s="605"/>
      <c r="H32" s="605"/>
      <c r="I32" s="605"/>
      <c r="J32" s="605"/>
      <c r="K32" s="605"/>
    </row>
    <row r="33" spans="2:11" x14ac:dyDescent="0.3">
      <c r="B33" s="605" t="s">
        <v>1365</v>
      </c>
      <c r="C33" s="605"/>
      <c r="D33" s="605"/>
      <c r="E33" s="605"/>
      <c r="F33" s="605"/>
      <c r="G33" s="605"/>
      <c r="H33" s="605"/>
      <c r="I33" s="605"/>
      <c r="J33" s="605"/>
      <c r="K33" s="605"/>
    </row>
    <row r="34" spans="2:11" ht="15.6" x14ac:dyDescent="0.3">
      <c r="B34" s="605" t="s">
        <v>1358</v>
      </c>
      <c r="C34" s="605"/>
      <c r="D34" s="605"/>
      <c r="E34" s="605"/>
      <c r="F34" s="605"/>
      <c r="G34" s="605"/>
      <c r="H34" s="605"/>
      <c r="I34" s="605"/>
      <c r="J34" s="605"/>
      <c r="K34" s="605"/>
    </row>
    <row r="35" spans="2:11" ht="15.6" x14ac:dyDescent="0.3">
      <c r="B35" s="605" t="s">
        <v>1359</v>
      </c>
      <c r="C35" s="605"/>
      <c r="D35" s="605"/>
      <c r="E35" s="605"/>
      <c r="F35" s="605"/>
      <c r="G35" s="605"/>
      <c r="H35" s="605"/>
      <c r="I35" s="605"/>
      <c r="J35" s="605"/>
      <c r="K35" s="605"/>
    </row>
    <row r="36" spans="2:11" ht="15.6" x14ac:dyDescent="0.3">
      <c r="B36" s="480" t="s">
        <v>1360</v>
      </c>
      <c r="C36" s="478"/>
      <c r="D36" s="478"/>
      <c r="E36" s="478"/>
      <c r="F36" s="478"/>
      <c r="G36" s="478"/>
      <c r="H36" s="478"/>
      <c r="I36" s="478"/>
      <c r="J36" s="478"/>
      <c r="K36" s="478"/>
    </row>
  </sheetData>
  <mergeCells count="13">
    <mergeCell ref="B31:K31"/>
    <mergeCell ref="B32:K32"/>
    <mergeCell ref="B33:K33"/>
    <mergeCell ref="B34:K34"/>
    <mergeCell ref="B35:K35"/>
    <mergeCell ref="B2:B6"/>
    <mergeCell ref="D2:F2"/>
    <mergeCell ref="D3:F3"/>
    <mergeCell ref="G2:J2"/>
    <mergeCell ref="G3:J3"/>
    <mergeCell ref="K2:K6"/>
    <mergeCell ref="F4:F6"/>
    <mergeCell ref="J4:J6"/>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24"/>
  <sheetViews>
    <sheetView showGridLines="0" workbookViewId="0"/>
  </sheetViews>
  <sheetFormatPr defaultRowHeight="14.4" x14ac:dyDescent="0.3"/>
  <cols>
    <col min="2" max="2" width="27.44140625" customWidth="1"/>
    <col min="9" max="9" width="11.6640625" customWidth="1"/>
    <col min="10" max="10" width="11.44140625" bestFit="1" customWidth="1"/>
  </cols>
  <sheetData>
    <row r="1" spans="2:13" ht="15" thickBot="1" x14ac:dyDescent="0.35">
      <c r="B1" s="516" t="s">
        <v>206</v>
      </c>
      <c r="C1" s="516"/>
      <c r="D1" s="516"/>
      <c r="E1" s="516"/>
      <c r="F1" s="516"/>
      <c r="G1" s="516"/>
      <c r="H1" s="516"/>
      <c r="I1" s="516"/>
      <c r="J1" s="516"/>
      <c r="K1" s="465"/>
      <c r="L1" s="465"/>
      <c r="M1" s="465"/>
    </row>
    <row r="2" spans="2:13" ht="15.75" customHeight="1" thickBot="1" x14ac:dyDescent="0.35">
      <c r="B2" s="527" t="s">
        <v>207</v>
      </c>
      <c r="C2" s="529" t="s">
        <v>27</v>
      </c>
      <c r="D2" s="531" t="s">
        <v>170</v>
      </c>
      <c r="E2" s="533"/>
      <c r="F2" s="533"/>
      <c r="G2" s="533"/>
      <c r="H2" s="532"/>
      <c r="I2" s="111"/>
    </row>
    <row r="3" spans="2:13" x14ac:dyDescent="0.3">
      <c r="B3" s="540"/>
      <c r="C3" s="538"/>
      <c r="D3" s="534" t="s">
        <v>173</v>
      </c>
      <c r="E3" s="536"/>
      <c r="F3" s="536"/>
      <c r="G3" s="536"/>
      <c r="H3" s="527"/>
      <c r="I3" s="538" t="s">
        <v>175</v>
      </c>
      <c r="J3" s="12" t="s">
        <v>171</v>
      </c>
    </row>
    <row r="4" spans="2:13" ht="24" customHeight="1" thickBot="1" x14ac:dyDescent="0.35">
      <c r="B4" s="540"/>
      <c r="C4" s="538"/>
      <c r="D4" s="535" t="s">
        <v>174</v>
      </c>
      <c r="E4" s="537"/>
      <c r="F4" s="537"/>
      <c r="G4" s="537"/>
      <c r="H4" s="528"/>
      <c r="I4" s="538"/>
      <c r="J4" s="13" t="s">
        <v>172</v>
      </c>
    </row>
    <row r="5" spans="2:13" ht="22.5" customHeight="1" thickBot="1" x14ac:dyDescent="0.35">
      <c r="B5" s="528"/>
      <c r="C5" s="530"/>
      <c r="D5" s="41">
        <v>2018</v>
      </c>
      <c r="E5" s="39">
        <v>2019</v>
      </c>
      <c r="F5" s="39">
        <v>2020</v>
      </c>
      <c r="G5" s="39">
        <v>2021</v>
      </c>
      <c r="H5" s="39" t="s">
        <v>27</v>
      </c>
      <c r="I5" s="530"/>
      <c r="J5" s="108"/>
    </row>
    <row r="6" spans="2:13" x14ac:dyDescent="0.3">
      <c r="B6" s="76"/>
      <c r="C6" s="13" t="s">
        <v>67</v>
      </c>
      <c r="D6" s="12" t="s">
        <v>67</v>
      </c>
      <c r="E6" s="97" t="s">
        <v>67</v>
      </c>
      <c r="F6" s="17" t="s">
        <v>67</v>
      </c>
      <c r="G6" s="17" t="s">
        <v>67</v>
      </c>
      <c r="H6" s="13" t="s">
        <v>67</v>
      </c>
      <c r="I6" s="12" t="s">
        <v>67</v>
      </c>
      <c r="J6" s="12" t="s">
        <v>32</v>
      </c>
    </row>
    <row r="7" spans="2:13" x14ac:dyDescent="0.3">
      <c r="B7" s="21" t="s">
        <v>109</v>
      </c>
      <c r="C7" s="77"/>
      <c r="D7" s="78"/>
      <c r="E7" s="80"/>
      <c r="F7" s="27"/>
      <c r="G7" s="23"/>
      <c r="H7" s="24"/>
      <c r="I7" s="10"/>
      <c r="J7" s="10"/>
    </row>
    <row r="8" spans="2:13" x14ac:dyDescent="0.3">
      <c r="B8" s="33" t="s">
        <v>208</v>
      </c>
      <c r="C8" s="85">
        <v>64172</v>
      </c>
      <c r="D8" s="10" t="s">
        <v>99</v>
      </c>
      <c r="E8" s="79" t="s">
        <v>99</v>
      </c>
      <c r="F8" s="23" t="s">
        <v>99</v>
      </c>
      <c r="G8" s="23" t="s">
        <v>99</v>
      </c>
      <c r="H8" s="24" t="s">
        <v>99</v>
      </c>
      <c r="I8" s="10" t="s">
        <v>99</v>
      </c>
      <c r="J8" s="10" t="s">
        <v>99</v>
      </c>
    </row>
    <row r="9" spans="2:13" ht="15.6" x14ac:dyDescent="0.3">
      <c r="B9" s="33" t="s">
        <v>209</v>
      </c>
      <c r="C9" s="85">
        <v>19406</v>
      </c>
      <c r="D9" s="10" t="s">
        <v>99</v>
      </c>
      <c r="E9" s="79" t="s">
        <v>99</v>
      </c>
      <c r="F9" s="23" t="s">
        <v>99</v>
      </c>
      <c r="G9" s="23" t="s">
        <v>99</v>
      </c>
      <c r="H9" s="24" t="s">
        <v>99</v>
      </c>
      <c r="I9" s="10" t="s">
        <v>99</v>
      </c>
      <c r="J9" s="10" t="s">
        <v>99</v>
      </c>
    </row>
    <row r="10" spans="2:13" x14ac:dyDescent="0.3">
      <c r="B10" s="33" t="s">
        <v>210</v>
      </c>
      <c r="C10" s="85">
        <v>136195</v>
      </c>
      <c r="D10" s="10" t="s">
        <v>99</v>
      </c>
      <c r="E10" s="79" t="s">
        <v>99</v>
      </c>
      <c r="F10" s="23" t="s">
        <v>99</v>
      </c>
      <c r="G10" s="23" t="s">
        <v>99</v>
      </c>
      <c r="H10" s="24" t="s">
        <v>99</v>
      </c>
      <c r="I10" s="10" t="s">
        <v>99</v>
      </c>
      <c r="J10" s="10" t="s">
        <v>99</v>
      </c>
    </row>
    <row r="11" spans="2:13" ht="15.6" x14ac:dyDescent="0.3">
      <c r="B11" s="33" t="s">
        <v>211</v>
      </c>
      <c r="C11" s="85">
        <v>135214</v>
      </c>
      <c r="D11" s="10" t="s">
        <v>99</v>
      </c>
      <c r="E11" s="79" t="s">
        <v>99</v>
      </c>
      <c r="F11" s="23" t="s">
        <v>99</v>
      </c>
      <c r="G11" s="23" t="s">
        <v>99</v>
      </c>
      <c r="H11" s="24" t="s">
        <v>99</v>
      </c>
      <c r="I11" s="10" t="s">
        <v>99</v>
      </c>
      <c r="J11" s="10" t="s">
        <v>99</v>
      </c>
    </row>
    <row r="12" spans="2:13" x14ac:dyDescent="0.3">
      <c r="B12" s="33" t="s">
        <v>212</v>
      </c>
      <c r="C12" s="85">
        <v>46483</v>
      </c>
      <c r="D12" s="10" t="s">
        <v>99</v>
      </c>
      <c r="E12" s="79" t="s">
        <v>99</v>
      </c>
      <c r="F12" s="23" t="s">
        <v>99</v>
      </c>
      <c r="G12" s="23" t="s">
        <v>99</v>
      </c>
      <c r="H12" s="24" t="s">
        <v>99</v>
      </c>
      <c r="I12" s="10" t="s">
        <v>99</v>
      </c>
      <c r="J12" s="10" t="s">
        <v>99</v>
      </c>
    </row>
    <row r="13" spans="2:13" x14ac:dyDescent="0.3">
      <c r="B13" s="21" t="s">
        <v>213</v>
      </c>
      <c r="C13" s="81">
        <v>401470</v>
      </c>
      <c r="D13" s="10" t="s">
        <v>99</v>
      </c>
      <c r="E13" s="79" t="s">
        <v>99</v>
      </c>
      <c r="F13" s="23" t="s">
        <v>99</v>
      </c>
      <c r="G13" s="23" t="s">
        <v>99</v>
      </c>
      <c r="H13" s="24" t="s">
        <v>99</v>
      </c>
      <c r="I13" s="10" t="s">
        <v>99</v>
      </c>
      <c r="J13" s="10" t="s">
        <v>99</v>
      </c>
    </row>
    <row r="14" spans="2:13" x14ac:dyDescent="0.3">
      <c r="B14" s="21"/>
      <c r="C14" s="23"/>
      <c r="D14" s="24"/>
      <c r="E14" s="79"/>
      <c r="F14" s="23"/>
      <c r="G14" s="23"/>
      <c r="H14" s="23"/>
      <c r="I14" s="23"/>
      <c r="J14" s="24"/>
    </row>
    <row r="15" spans="2:13" x14ac:dyDescent="0.3">
      <c r="B15" s="21" t="s">
        <v>115</v>
      </c>
      <c r="C15" s="23"/>
      <c r="D15" s="24"/>
      <c r="E15" s="79"/>
      <c r="F15" s="23"/>
      <c r="G15" s="23"/>
      <c r="H15" s="23"/>
      <c r="I15" s="23"/>
      <c r="J15" s="24"/>
    </row>
    <row r="16" spans="2:13" x14ac:dyDescent="0.3">
      <c r="B16" s="33" t="s">
        <v>208</v>
      </c>
      <c r="C16" s="25">
        <v>62722</v>
      </c>
      <c r="D16" s="24">
        <v>2217</v>
      </c>
      <c r="E16" s="79">
        <v>2819</v>
      </c>
      <c r="F16" s="25">
        <v>3130</v>
      </c>
      <c r="G16" s="25">
        <v>2768</v>
      </c>
      <c r="H16" s="25">
        <f>SUM(D16:G16)</f>
        <v>10934</v>
      </c>
      <c r="I16" s="456">
        <v>-7233.5980025294448</v>
      </c>
      <c r="J16" s="410">
        <f>(C16/C8-1)*100</f>
        <v>-2.2595524527831423</v>
      </c>
    </row>
    <row r="17" spans="2:10" ht="15.6" x14ac:dyDescent="0.3">
      <c r="B17" s="33" t="s">
        <v>209</v>
      </c>
      <c r="C17" s="25">
        <v>22701</v>
      </c>
      <c r="D17" s="24">
        <v>2102</v>
      </c>
      <c r="E17" s="79">
        <v>1613</v>
      </c>
      <c r="F17" s="25">
        <v>1974</v>
      </c>
      <c r="G17" s="25">
        <v>2693</v>
      </c>
      <c r="H17" s="25">
        <f t="shared" ref="H17:H21" si="0">SUM(D17:G17)</f>
        <v>8382</v>
      </c>
      <c r="I17" s="456">
        <v>-1982.722677920041</v>
      </c>
      <c r="J17" s="410">
        <f t="shared" ref="J17:J21" si="1">(C17/C9-1)*100</f>
        <v>16.979284757291559</v>
      </c>
    </row>
    <row r="18" spans="2:10" x14ac:dyDescent="0.3">
      <c r="B18" s="33" t="s">
        <v>210</v>
      </c>
      <c r="C18" s="25">
        <v>137863</v>
      </c>
      <c r="D18" s="85">
        <v>8571</v>
      </c>
      <c r="E18" s="84">
        <v>8115</v>
      </c>
      <c r="F18" s="25">
        <v>9605</v>
      </c>
      <c r="G18" s="25">
        <v>9487</v>
      </c>
      <c r="H18" s="25">
        <f t="shared" si="0"/>
        <v>35778</v>
      </c>
      <c r="I18" s="456">
        <v>-20623.788218246111</v>
      </c>
      <c r="J18" s="410">
        <f t="shared" si="1"/>
        <v>1.2247145636770762</v>
      </c>
    </row>
    <row r="19" spans="2:10" ht="15.6" x14ac:dyDescent="0.3">
      <c r="B19" s="33" t="s">
        <v>211</v>
      </c>
      <c r="C19" s="25">
        <v>121531</v>
      </c>
      <c r="D19" s="85">
        <v>4445</v>
      </c>
      <c r="E19" s="84">
        <v>3747</v>
      </c>
      <c r="F19" s="25">
        <v>4601</v>
      </c>
      <c r="G19" s="25">
        <v>5166</v>
      </c>
      <c r="H19" s="25">
        <f t="shared" si="0"/>
        <v>17959</v>
      </c>
      <c r="I19" s="456">
        <v>-20442.079091955191</v>
      </c>
      <c r="J19" s="410">
        <f t="shared" si="1"/>
        <v>-10.11951425148283</v>
      </c>
    </row>
    <row r="20" spans="2:10" x14ac:dyDescent="0.3">
      <c r="B20" s="33" t="s">
        <v>212</v>
      </c>
      <c r="C20" s="25">
        <v>42256</v>
      </c>
      <c r="D20" s="85">
        <v>1556</v>
      </c>
      <c r="E20" s="84">
        <v>1816</v>
      </c>
      <c r="F20" s="25">
        <v>1706</v>
      </c>
      <c r="G20" s="25">
        <v>1554</v>
      </c>
      <c r="H20" s="25">
        <f t="shared" si="0"/>
        <v>6632</v>
      </c>
      <c r="I20" s="456">
        <v>-5556.8712674565495</v>
      </c>
      <c r="J20" s="410">
        <f t="shared" si="1"/>
        <v>-9.0936471398145535</v>
      </c>
    </row>
    <row r="21" spans="2:10" ht="15" thickBot="1" x14ac:dyDescent="0.35">
      <c r="B21" s="28" t="s">
        <v>213</v>
      </c>
      <c r="C21" s="29">
        <v>387073</v>
      </c>
      <c r="D21" s="109">
        <v>18891</v>
      </c>
      <c r="E21" s="110">
        <v>18110</v>
      </c>
      <c r="F21" s="29">
        <v>21016</v>
      </c>
      <c r="G21" s="29">
        <v>21668</v>
      </c>
      <c r="H21" s="29">
        <f t="shared" si="0"/>
        <v>79685</v>
      </c>
      <c r="I21" s="457">
        <f>SUM(I16:I20)</f>
        <v>-55839.059258107329</v>
      </c>
      <c r="J21" s="411">
        <f t="shared" si="1"/>
        <v>-3.586071188382689</v>
      </c>
    </row>
    <row r="22" spans="2:10" x14ac:dyDescent="0.3">
      <c r="B22" s="478" t="s">
        <v>1242</v>
      </c>
      <c r="C22" s="470"/>
      <c r="D22" s="470"/>
    </row>
    <row r="23" spans="2:10" x14ac:dyDescent="0.3">
      <c r="B23" s="478" t="s">
        <v>1375</v>
      </c>
      <c r="C23" s="471"/>
      <c r="D23" s="470"/>
    </row>
    <row r="24" spans="2:10" x14ac:dyDescent="0.3">
      <c r="B24" s="478" t="s">
        <v>1243</v>
      </c>
      <c r="C24" s="471"/>
      <c r="D24" s="470"/>
    </row>
  </sheetData>
  <mergeCells count="6">
    <mergeCell ref="I3:I5"/>
    <mergeCell ref="D2:H2"/>
    <mergeCell ref="B2:B5"/>
    <mergeCell ref="C2:C5"/>
    <mergeCell ref="D3:H3"/>
    <mergeCell ref="D4:H4"/>
  </mergeCells>
  <pageMargins left="0.511811024" right="0.511811024" top="0.78740157499999996" bottom="0.78740157499999996" header="0.31496062000000002" footer="0.3149606200000000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M24"/>
  <sheetViews>
    <sheetView showGridLines="0" workbookViewId="0"/>
  </sheetViews>
  <sheetFormatPr defaultRowHeight="14.4" x14ac:dyDescent="0.3"/>
  <cols>
    <col min="2" max="2" width="29.44140625" customWidth="1"/>
    <col min="3" max="3" width="10.33203125" customWidth="1"/>
    <col min="7" max="7" width="9.6640625" bestFit="1" customWidth="1"/>
    <col min="9" max="9" width="10.5546875" customWidth="1"/>
  </cols>
  <sheetData>
    <row r="1" spans="2:13" ht="15" thickBot="1" x14ac:dyDescent="0.35">
      <c r="B1" s="516" t="s">
        <v>214</v>
      </c>
      <c r="C1" s="516"/>
      <c r="D1" s="516"/>
      <c r="E1" s="516"/>
      <c r="F1" s="516"/>
      <c r="G1" s="516"/>
      <c r="H1" s="516"/>
      <c r="I1" s="516"/>
      <c r="J1" s="516"/>
      <c r="K1" s="516"/>
      <c r="L1" s="465"/>
      <c r="M1" s="465"/>
    </row>
    <row r="2" spans="2:13" ht="15" thickBot="1" x14ac:dyDescent="0.35">
      <c r="B2" s="527" t="s">
        <v>168</v>
      </c>
      <c r="C2" s="529" t="s">
        <v>27</v>
      </c>
      <c r="D2" s="534" t="s">
        <v>171</v>
      </c>
      <c r="E2" s="527"/>
      <c r="F2" s="531" t="s">
        <v>203</v>
      </c>
      <c r="G2" s="533"/>
      <c r="H2" s="532"/>
      <c r="I2" s="531" t="s">
        <v>204</v>
      </c>
      <c r="J2" s="533"/>
      <c r="K2" s="533"/>
    </row>
    <row r="3" spans="2:13" x14ac:dyDescent="0.3">
      <c r="B3" s="540"/>
      <c r="C3" s="538"/>
      <c r="D3" s="539" t="s">
        <v>172</v>
      </c>
      <c r="E3" s="540"/>
      <c r="F3" s="529" t="s">
        <v>27</v>
      </c>
      <c r="G3" s="534" t="s">
        <v>171</v>
      </c>
      <c r="H3" s="527"/>
      <c r="I3" s="529" t="s">
        <v>27</v>
      </c>
      <c r="J3" s="534" t="s">
        <v>171</v>
      </c>
      <c r="K3" s="536"/>
    </row>
    <row r="4" spans="2:13" ht="15" thickBot="1" x14ac:dyDescent="0.35">
      <c r="B4" s="528"/>
      <c r="C4" s="530"/>
      <c r="D4" s="546"/>
      <c r="E4" s="547"/>
      <c r="F4" s="530"/>
      <c r="G4" s="535" t="s">
        <v>172</v>
      </c>
      <c r="H4" s="528"/>
      <c r="I4" s="530"/>
      <c r="J4" s="535" t="s">
        <v>172</v>
      </c>
      <c r="K4" s="537"/>
    </row>
    <row r="5" spans="2:13" x14ac:dyDescent="0.3">
      <c r="B5" s="527"/>
      <c r="C5" s="34" t="s">
        <v>153</v>
      </c>
      <c r="D5" s="40" t="s">
        <v>153</v>
      </c>
      <c r="E5" s="529" t="s">
        <v>32</v>
      </c>
      <c r="F5" s="35" t="s">
        <v>153</v>
      </c>
      <c r="G5" s="35" t="s">
        <v>153</v>
      </c>
      <c r="H5" s="529" t="s">
        <v>32</v>
      </c>
      <c r="I5" s="35" t="s">
        <v>153</v>
      </c>
      <c r="J5" s="35" t="s">
        <v>153</v>
      </c>
      <c r="K5" s="534" t="s">
        <v>32</v>
      </c>
    </row>
    <row r="6" spans="2:13" x14ac:dyDescent="0.3">
      <c r="B6" s="540"/>
      <c r="C6" s="13" t="s">
        <v>154</v>
      </c>
      <c r="D6" s="97" t="s">
        <v>154</v>
      </c>
      <c r="E6" s="538"/>
      <c r="F6" s="12" t="s">
        <v>154</v>
      </c>
      <c r="G6" s="12" t="s">
        <v>154</v>
      </c>
      <c r="H6" s="538"/>
      <c r="I6" s="12" t="s">
        <v>154</v>
      </c>
      <c r="J6" s="12" t="s">
        <v>154</v>
      </c>
      <c r="K6" s="539"/>
    </row>
    <row r="7" spans="2:13" x14ac:dyDescent="0.3">
      <c r="B7" s="21" t="s">
        <v>109</v>
      </c>
      <c r="C7" s="77"/>
      <c r="D7" s="12"/>
      <c r="E7" s="12"/>
      <c r="F7" s="78"/>
      <c r="G7" s="12"/>
      <c r="H7" s="12"/>
      <c r="I7" s="12"/>
      <c r="J7" s="12"/>
      <c r="K7" s="12"/>
    </row>
    <row r="8" spans="2:13" x14ac:dyDescent="0.3">
      <c r="B8" s="33" t="s">
        <v>215</v>
      </c>
      <c r="C8" s="121">
        <v>29702.55</v>
      </c>
      <c r="D8" s="122" t="s">
        <v>99</v>
      </c>
      <c r="E8" s="10" t="s">
        <v>99</v>
      </c>
      <c r="F8" s="99">
        <v>3054.56</v>
      </c>
      <c r="G8" s="122" t="s">
        <v>99</v>
      </c>
      <c r="H8" s="10" t="s">
        <v>99</v>
      </c>
      <c r="I8" s="99">
        <v>26647.99</v>
      </c>
      <c r="J8" s="122" t="s">
        <v>99</v>
      </c>
      <c r="K8" s="10" t="s">
        <v>99</v>
      </c>
    </row>
    <row r="9" spans="2:13" ht="15.6" x14ac:dyDescent="0.3">
      <c r="B9" s="33" t="s">
        <v>216</v>
      </c>
      <c r="C9" s="121">
        <v>9178.7199999999993</v>
      </c>
      <c r="D9" s="122" t="s">
        <v>99</v>
      </c>
      <c r="E9" s="10" t="s">
        <v>99</v>
      </c>
      <c r="F9" s="99">
        <v>1219.42</v>
      </c>
      <c r="G9" s="122" t="s">
        <v>99</v>
      </c>
      <c r="H9" s="10" t="s">
        <v>99</v>
      </c>
      <c r="I9" s="99">
        <v>7959.3</v>
      </c>
      <c r="J9" s="122" t="s">
        <v>99</v>
      </c>
      <c r="K9" s="10" t="s">
        <v>99</v>
      </c>
    </row>
    <row r="10" spans="2:13" x14ac:dyDescent="0.3">
      <c r="B10" s="33" t="s">
        <v>217</v>
      </c>
      <c r="C10" s="121">
        <v>70035.25</v>
      </c>
      <c r="D10" s="122" t="s">
        <v>99</v>
      </c>
      <c r="E10" s="10" t="s">
        <v>99</v>
      </c>
      <c r="F10" s="99">
        <v>8459.1299999999992</v>
      </c>
      <c r="G10" s="122" t="s">
        <v>99</v>
      </c>
      <c r="H10" s="10" t="s">
        <v>99</v>
      </c>
      <c r="I10" s="99">
        <v>61576.12</v>
      </c>
      <c r="J10" s="122" t="s">
        <v>99</v>
      </c>
      <c r="K10" s="10" t="s">
        <v>99</v>
      </c>
    </row>
    <row r="11" spans="2:13" ht="15.6" x14ac:dyDescent="0.3">
      <c r="B11" s="33" t="s">
        <v>211</v>
      </c>
      <c r="C11" s="121">
        <v>63822.7</v>
      </c>
      <c r="D11" s="122" t="s">
        <v>99</v>
      </c>
      <c r="E11" s="10" t="s">
        <v>99</v>
      </c>
      <c r="F11" s="99">
        <v>4239.05</v>
      </c>
      <c r="G11" s="122" t="s">
        <v>99</v>
      </c>
      <c r="H11" s="10" t="s">
        <v>99</v>
      </c>
      <c r="I11" s="99">
        <v>59583.65</v>
      </c>
      <c r="J11" s="122" t="s">
        <v>99</v>
      </c>
      <c r="K11" s="10" t="s">
        <v>99</v>
      </c>
    </row>
    <row r="12" spans="2:13" x14ac:dyDescent="0.3">
      <c r="B12" s="33" t="s">
        <v>218</v>
      </c>
      <c r="C12" s="121">
        <v>21666.04</v>
      </c>
      <c r="D12" s="122" t="s">
        <v>99</v>
      </c>
      <c r="E12" s="10" t="s">
        <v>99</v>
      </c>
      <c r="F12" s="99">
        <v>2163.66</v>
      </c>
      <c r="G12" s="122" t="s">
        <v>99</v>
      </c>
      <c r="H12" s="10" t="s">
        <v>99</v>
      </c>
      <c r="I12" s="99">
        <v>19502.38</v>
      </c>
      <c r="J12" s="122" t="s">
        <v>99</v>
      </c>
      <c r="K12" s="10" t="s">
        <v>99</v>
      </c>
    </row>
    <row r="13" spans="2:13" x14ac:dyDescent="0.3">
      <c r="B13" s="21" t="s">
        <v>219</v>
      </c>
      <c r="C13" s="100">
        <v>194405.26</v>
      </c>
      <c r="D13" s="123" t="s">
        <v>99</v>
      </c>
      <c r="E13" s="10" t="s">
        <v>99</v>
      </c>
      <c r="F13" s="101">
        <v>19135.82</v>
      </c>
      <c r="G13" s="122" t="s">
        <v>99</v>
      </c>
      <c r="H13" s="10" t="s">
        <v>99</v>
      </c>
      <c r="I13" s="101">
        <v>175269.44</v>
      </c>
      <c r="J13" s="122" t="s">
        <v>99</v>
      </c>
      <c r="K13" s="10" t="s">
        <v>99</v>
      </c>
    </row>
    <row r="14" spans="2:13" x14ac:dyDescent="0.3">
      <c r="B14" s="21"/>
      <c r="C14" s="27"/>
      <c r="D14" s="27"/>
      <c r="E14" s="77"/>
      <c r="F14" s="133"/>
      <c r="G14" s="78"/>
      <c r="H14" s="78"/>
      <c r="I14" s="78"/>
      <c r="J14" s="78"/>
      <c r="K14" s="78"/>
    </row>
    <row r="15" spans="2:13" x14ac:dyDescent="0.3">
      <c r="B15" s="21" t="s">
        <v>115</v>
      </c>
      <c r="C15" s="27"/>
      <c r="D15" s="27"/>
      <c r="E15" s="77"/>
      <c r="F15" s="78"/>
      <c r="G15" s="78"/>
      <c r="H15" s="78"/>
      <c r="I15" s="78"/>
      <c r="J15" s="78"/>
      <c r="K15" s="78"/>
    </row>
    <row r="16" spans="2:13" x14ac:dyDescent="0.3">
      <c r="B16" s="33" t="s">
        <v>220</v>
      </c>
      <c r="C16" s="98">
        <v>30300.190000000006</v>
      </c>
      <c r="D16" s="138">
        <f>C16-C8</f>
        <v>597.64000000000669</v>
      </c>
      <c r="E16" s="134">
        <f>(C16/C8-1)*100</f>
        <v>2.0120831376430948</v>
      </c>
      <c r="F16" s="99">
        <v>4149.6100000000006</v>
      </c>
      <c r="G16" s="131">
        <f>F16-F8</f>
        <v>1095.0500000000006</v>
      </c>
      <c r="H16" s="136">
        <f>(F16/F8-1)*100</f>
        <v>35.849680477712042</v>
      </c>
      <c r="I16" s="99">
        <v>26150.58000000002</v>
      </c>
      <c r="J16" s="131">
        <f>I16-I8</f>
        <v>-497.40999999998166</v>
      </c>
      <c r="K16" s="136">
        <f>(I16/I8-1)*100</f>
        <v>-1.8665948163444246</v>
      </c>
    </row>
    <row r="17" spans="2:11" ht="15.6" x14ac:dyDescent="0.3">
      <c r="B17" s="33" t="s">
        <v>221</v>
      </c>
      <c r="C17" s="98">
        <v>12155.200000000012</v>
      </c>
      <c r="D17" s="138">
        <f t="shared" ref="D17:D20" si="0">C17-C9</f>
        <v>2976.4800000000123</v>
      </c>
      <c r="E17" s="134">
        <f t="shared" ref="E17:E21" si="1">(C17/C9-1)*100</f>
        <v>32.428050970070046</v>
      </c>
      <c r="F17" s="99">
        <v>3111.0500000000006</v>
      </c>
      <c r="G17" s="131">
        <f t="shared" ref="G17:G20" si="2">F17-F9</f>
        <v>1891.6300000000006</v>
      </c>
      <c r="H17" s="136">
        <f t="shared" ref="H17:H21" si="3">(F17/F9-1)*100</f>
        <v>155.12538747929347</v>
      </c>
      <c r="I17" s="99">
        <v>9044.1500000000033</v>
      </c>
      <c r="J17" s="131">
        <f t="shared" ref="J17:J20" si="4">I17-I9</f>
        <v>1084.8500000000031</v>
      </c>
      <c r="K17" s="136">
        <f t="shared" ref="K17:K21" si="5">(I17/I9-1)*100</f>
        <v>13.629967459449999</v>
      </c>
    </row>
    <row r="18" spans="2:11" x14ac:dyDescent="0.3">
      <c r="B18" s="33" t="s">
        <v>217</v>
      </c>
      <c r="C18" s="98">
        <v>74531.72000000003</v>
      </c>
      <c r="D18" s="138">
        <f t="shared" si="0"/>
        <v>4496.4700000000303</v>
      </c>
      <c r="E18" s="134">
        <f t="shared" si="1"/>
        <v>6.4202954940548285</v>
      </c>
      <c r="F18" s="99">
        <v>12494.55</v>
      </c>
      <c r="G18" s="131">
        <f t="shared" si="2"/>
        <v>4035.42</v>
      </c>
      <c r="H18" s="136">
        <f t="shared" si="3"/>
        <v>47.704905823648545</v>
      </c>
      <c r="I18" s="99">
        <v>62037.170000000027</v>
      </c>
      <c r="J18" s="131">
        <f t="shared" si="4"/>
        <v>461.05000000002474</v>
      </c>
      <c r="K18" s="136">
        <f t="shared" si="5"/>
        <v>0.74874805362861174</v>
      </c>
    </row>
    <row r="19" spans="2:11" ht="15.6" x14ac:dyDescent="0.3">
      <c r="B19" s="33" t="s">
        <v>211</v>
      </c>
      <c r="C19" s="98">
        <v>60873.46</v>
      </c>
      <c r="D19" s="138">
        <f t="shared" si="0"/>
        <v>-2949.239999999998</v>
      </c>
      <c r="E19" s="134">
        <f t="shared" si="1"/>
        <v>-4.6209890838212697</v>
      </c>
      <c r="F19" s="99">
        <v>7132.6200000000081</v>
      </c>
      <c r="G19" s="131">
        <f t="shared" si="2"/>
        <v>2893.5700000000079</v>
      </c>
      <c r="H19" s="136">
        <f t="shared" si="3"/>
        <v>68.259869546242854</v>
      </c>
      <c r="I19" s="99">
        <v>53740.840000000011</v>
      </c>
      <c r="J19" s="131">
        <f t="shared" si="4"/>
        <v>-5842.8099999999904</v>
      </c>
      <c r="K19" s="136">
        <f t="shared" si="5"/>
        <v>-9.8060625691779428</v>
      </c>
    </row>
    <row r="20" spans="2:11" x14ac:dyDescent="0.3">
      <c r="B20" s="33" t="s">
        <v>218</v>
      </c>
      <c r="C20" s="98">
        <v>21450.270000000019</v>
      </c>
      <c r="D20" s="138">
        <f t="shared" si="0"/>
        <v>-215.76999999998225</v>
      </c>
      <c r="E20" s="134">
        <f t="shared" si="1"/>
        <v>-0.99589034267444365</v>
      </c>
      <c r="F20" s="99">
        <v>2451.1</v>
      </c>
      <c r="G20" s="131">
        <f t="shared" si="2"/>
        <v>287.44000000000005</v>
      </c>
      <c r="H20" s="136">
        <f t="shared" si="3"/>
        <v>13.284896887681064</v>
      </c>
      <c r="I20" s="99">
        <v>18999.170000000016</v>
      </c>
      <c r="J20" s="131">
        <f t="shared" si="4"/>
        <v>-503.20999999998457</v>
      </c>
      <c r="K20" s="136">
        <f t="shared" si="5"/>
        <v>-2.5802491798436078</v>
      </c>
    </row>
    <row r="21" spans="2:11" ht="15" thickBot="1" x14ac:dyDescent="0.35">
      <c r="B21" s="28" t="s">
        <v>219</v>
      </c>
      <c r="C21" s="129">
        <v>199310.84000000005</v>
      </c>
      <c r="D21" s="139">
        <f>C21-C13</f>
        <v>4905.5800000000454</v>
      </c>
      <c r="E21" s="135">
        <f t="shared" si="1"/>
        <v>2.5233782254657333</v>
      </c>
      <c r="F21" s="130">
        <v>29338.930000000008</v>
      </c>
      <c r="G21" s="132">
        <f>F21-F13</f>
        <v>10203.110000000008</v>
      </c>
      <c r="H21" s="137">
        <f t="shared" si="3"/>
        <v>53.319429217039072</v>
      </c>
      <c r="I21" s="130">
        <v>169971.91000000006</v>
      </c>
      <c r="J21" s="132">
        <f>I21-I13</f>
        <v>-5297.5299999999406</v>
      </c>
      <c r="K21" s="137">
        <f t="shared" si="5"/>
        <v>-3.0225063764681037</v>
      </c>
    </row>
    <row r="22" spans="2:11" x14ac:dyDescent="0.3">
      <c r="B22" s="478" t="s">
        <v>1242</v>
      </c>
    </row>
    <row r="23" spans="2:11" x14ac:dyDescent="0.3">
      <c r="B23" s="478" t="s">
        <v>1375</v>
      </c>
    </row>
    <row r="24" spans="2:11" x14ac:dyDescent="0.3">
      <c r="B24" s="478" t="s">
        <v>1243</v>
      </c>
    </row>
  </sheetData>
  <mergeCells count="17">
    <mergeCell ref="F2:H2"/>
    <mergeCell ref="B5:B6"/>
    <mergeCell ref="E5:E6"/>
    <mergeCell ref="H5:H6"/>
    <mergeCell ref="K5:K6"/>
    <mergeCell ref="I2:K2"/>
    <mergeCell ref="F3:F4"/>
    <mergeCell ref="G3:H3"/>
    <mergeCell ref="G4:H4"/>
    <mergeCell ref="I3:I4"/>
    <mergeCell ref="J3:K3"/>
    <mergeCell ref="J4:K4"/>
    <mergeCell ref="B2:B4"/>
    <mergeCell ref="C2:C4"/>
    <mergeCell ref="D2:E2"/>
    <mergeCell ref="D3:E3"/>
    <mergeCell ref="D4:E4"/>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101"/>
  <sheetViews>
    <sheetView showGridLines="0" workbookViewId="0"/>
  </sheetViews>
  <sheetFormatPr defaultRowHeight="14.4" x14ac:dyDescent="0.3"/>
  <cols>
    <col min="2" max="2" width="31.109375" customWidth="1"/>
    <col min="3" max="3" width="15.109375" customWidth="1"/>
    <col min="4" max="4" width="15.5546875" customWidth="1"/>
    <col min="5" max="5" width="15.33203125" customWidth="1"/>
    <col min="6" max="6" width="16" customWidth="1"/>
    <col min="7" max="7" width="17" customWidth="1"/>
    <col min="9" max="9" width="11.33203125" bestFit="1" customWidth="1"/>
  </cols>
  <sheetData>
    <row r="1" spans="2:13" ht="15" thickBot="1" x14ac:dyDescent="0.35">
      <c r="B1" s="516" t="s">
        <v>1364</v>
      </c>
      <c r="C1" s="516"/>
      <c r="D1" s="516"/>
      <c r="E1" s="516"/>
      <c r="F1" s="516"/>
      <c r="G1" s="516"/>
      <c r="H1" s="465"/>
      <c r="I1" s="465"/>
      <c r="J1" s="465"/>
      <c r="K1" s="465"/>
      <c r="L1" s="465"/>
      <c r="M1" s="465"/>
    </row>
    <row r="2" spans="2:13" x14ac:dyDescent="0.3">
      <c r="B2" s="548" t="s">
        <v>222</v>
      </c>
      <c r="C2" s="36" t="s">
        <v>148</v>
      </c>
      <c r="D2" s="140" t="s">
        <v>148</v>
      </c>
      <c r="E2" s="36" t="s">
        <v>148</v>
      </c>
      <c r="F2" s="550" t="s">
        <v>226</v>
      </c>
      <c r="G2" s="534" t="s">
        <v>27</v>
      </c>
    </row>
    <row r="3" spans="2:13" ht="39" customHeight="1" thickBot="1" x14ac:dyDescent="0.35">
      <c r="B3" s="549"/>
      <c r="C3" s="39" t="s">
        <v>223</v>
      </c>
      <c r="D3" s="141" t="s">
        <v>224</v>
      </c>
      <c r="E3" s="39" t="s">
        <v>225</v>
      </c>
      <c r="F3" s="551"/>
      <c r="G3" s="535"/>
    </row>
    <row r="4" spans="2:13" x14ac:dyDescent="0.3">
      <c r="B4" s="552"/>
      <c r="C4" s="17" t="s">
        <v>153</v>
      </c>
      <c r="D4" s="143" t="s">
        <v>153</v>
      </c>
      <c r="E4" s="17" t="s">
        <v>153</v>
      </c>
      <c r="F4" s="143" t="s">
        <v>153</v>
      </c>
      <c r="G4" s="13" t="s">
        <v>153</v>
      </c>
    </row>
    <row r="5" spans="2:13" ht="25.5" customHeight="1" x14ac:dyDescent="0.3">
      <c r="B5" s="553"/>
      <c r="C5" s="17" t="s">
        <v>154</v>
      </c>
      <c r="D5" s="143" t="s">
        <v>154</v>
      </c>
      <c r="E5" s="17" t="s">
        <v>154</v>
      </c>
      <c r="F5" s="143" t="s">
        <v>227</v>
      </c>
      <c r="G5" s="13" t="s">
        <v>228</v>
      </c>
    </row>
    <row r="6" spans="2:13" x14ac:dyDescent="0.3">
      <c r="B6" s="142" t="s">
        <v>68</v>
      </c>
      <c r="C6" s="144"/>
      <c r="D6" s="145"/>
      <c r="E6" s="144"/>
      <c r="F6" s="145"/>
      <c r="G6" s="146"/>
    </row>
    <row r="7" spans="2:13" x14ac:dyDescent="0.3">
      <c r="B7" s="147" t="s">
        <v>229</v>
      </c>
      <c r="C7" s="158">
        <v>72.8</v>
      </c>
      <c r="D7" s="159">
        <v>2133.91</v>
      </c>
      <c r="E7" s="158">
        <v>13.039999999999996</v>
      </c>
      <c r="F7" s="159">
        <v>133.38000000000005</v>
      </c>
      <c r="G7" s="160">
        <v>2353.13</v>
      </c>
    </row>
    <row r="8" spans="2:13" ht="15.6" x14ac:dyDescent="0.3">
      <c r="B8" s="147" t="s">
        <v>230</v>
      </c>
      <c r="C8" s="158">
        <v>183.53000000000003</v>
      </c>
      <c r="D8" s="159">
        <v>198.18</v>
      </c>
      <c r="E8" s="158">
        <v>5.6</v>
      </c>
      <c r="F8" s="159">
        <v>8.1599999999999984</v>
      </c>
      <c r="G8" s="160">
        <v>395.47000000000008</v>
      </c>
    </row>
    <row r="9" spans="2:13" x14ac:dyDescent="0.3">
      <c r="B9" s="147" t="s">
        <v>231</v>
      </c>
      <c r="C9" s="158">
        <v>652.37000000000012</v>
      </c>
      <c r="D9" s="159">
        <v>4322.1900000000005</v>
      </c>
      <c r="E9" s="158">
        <v>38.650000000000006</v>
      </c>
      <c r="F9" s="159">
        <v>88.810000000000016</v>
      </c>
      <c r="G9" s="160">
        <v>5102.0200000000004</v>
      </c>
    </row>
    <row r="10" spans="2:13" ht="15.6" x14ac:dyDescent="0.3">
      <c r="B10" s="147" t="s">
        <v>232</v>
      </c>
      <c r="C10" s="158">
        <v>71.17</v>
      </c>
      <c r="D10" s="159">
        <v>4026.1399999999994</v>
      </c>
      <c r="E10" s="158">
        <v>14.839999999999998</v>
      </c>
      <c r="F10" s="159">
        <v>51.550000000000004</v>
      </c>
      <c r="G10" s="160">
        <v>4163.7</v>
      </c>
    </row>
    <row r="11" spans="2:13" x14ac:dyDescent="0.3">
      <c r="B11" s="147" t="s">
        <v>233</v>
      </c>
      <c r="C11" s="158">
        <v>50.720000000000006</v>
      </c>
      <c r="D11" s="159">
        <v>1509.0299999999997</v>
      </c>
      <c r="E11" s="158">
        <v>11.629999999999997</v>
      </c>
      <c r="F11" s="159">
        <v>25.360000000000007</v>
      </c>
      <c r="G11" s="160">
        <v>1596.7399999999998</v>
      </c>
    </row>
    <row r="12" spans="2:13" x14ac:dyDescent="0.3">
      <c r="B12" s="142" t="s">
        <v>234</v>
      </c>
      <c r="C12" s="161">
        <v>1030.5900000000001</v>
      </c>
      <c r="D12" s="162">
        <v>12189.45</v>
      </c>
      <c r="E12" s="161">
        <v>83.759999999999991</v>
      </c>
      <c r="F12" s="162">
        <v>307.2600000000001</v>
      </c>
      <c r="G12" s="163">
        <v>13611.060000000001</v>
      </c>
    </row>
    <row r="13" spans="2:13" x14ac:dyDescent="0.3">
      <c r="B13" s="142" t="s">
        <v>235</v>
      </c>
      <c r="C13" s="158"/>
      <c r="D13" s="159"/>
      <c r="E13" s="158"/>
      <c r="F13" s="159"/>
      <c r="G13" s="160"/>
    </row>
    <row r="14" spans="2:13" x14ac:dyDescent="0.3">
      <c r="B14" s="147" t="s">
        <v>229</v>
      </c>
      <c r="C14" s="158">
        <v>399.47000000000008</v>
      </c>
      <c r="D14" s="159">
        <v>3875.599999999999</v>
      </c>
      <c r="E14" s="158">
        <v>68.859999999999971</v>
      </c>
      <c r="F14" s="159">
        <v>218.63000000000005</v>
      </c>
      <c r="G14" s="160">
        <v>4562.5599999999986</v>
      </c>
    </row>
    <row r="15" spans="2:13" ht="15.6" x14ac:dyDescent="0.3">
      <c r="B15" s="147" t="s">
        <v>230</v>
      </c>
      <c r="C15" s="158">
        <v>698.54000000000008</v>
      </c>
      <c r="D15" s="159">
        <v>1590.1900000000003</v>
      </c>
      <c r="E15" s="158">
        <v>47.189999999999984</v>
      </c>
      <c r="F15" s="159">
        <v>139.30999999999995</v>
      </c>
      <c r="G15" s="160">
        <v>2475.2300000000005</v>
      </c>
    </row>
    <row r="16" spans="2:13" x14ac:dyDescent="0.3">
      <c r="B16" s="147" t="s">
        <v>231</v>
      </c>
      <c r="C16" s="158">
        <v>990.18999999999971</v>
      </c>
      <c r="D16" s="159">
        <v>6772.69</v>
      </c>
      <c r="E16" s="158">
        <v>127.34000000000007</v>
      </c>
      <c r="F16" s="159">
        <v>278.95000000000005</v>
      </c>
      <c r="G16" s="160">
        <v>8169.1699999999992</v>
      </c>
    </row>
    <row r="17" spans="2:10" ht="15.6" x14ac:dyDescent="0.3">
      <c r="B17" s="147" t="s">
        <v>232</v>
      </c>
      <c r="C17" s="158">
        <v>482.30000000000018</v>
      </c>
      <c r="D17" s="159">
        <v>7308.58</v>
      </c>
      <c r="E17" s="158">
        <v>70.53</v>
      </c>
      <c r="F17" s="159">
        <v>240.81999999999996</v>
      </c>
      <c r="G17" s="160">
        <v>8102.23</v>
      </c>
    </row>
    <row r="18" spans="2:10" x14ac:dyDescent="0.3">
      <c r="B18" s="147" t="s">
        <v>233</v>
      </c>
      <c r="C18" s="158">
        <v>121.84999999999997</v>
      </c>
      <c r="D18" s="159">
        <v>2200.1499999999996</v>
      </c>
      <c r="E18" s="158">
        <v>21.870000000000012</v>
      </c>
      <c r="F18" s="159">
        <v>78.649999999999977</v>
      </c>
      <c r="G18" s="160">
        <v>2422.5199999999995</v>
      </c>
    </row>
    <row r="19" spans="2:10" x14ac:dyDescent="0.3">
      <c r="B19" s="142" t="s">
        <v>234</v>
      </c>
      <c r="C19" s="161">
        <v>2692.35</v>
      </c>
      <c r="D19" s="162">
        <v>21747.21</v>
      </c>
      <c r="E19" s="161">
        <v>335.79000000000008</v>
      </c>
      <c r="F19" s="162">
        <v>956.36</v>
      </c>
      <c r="G19" s="163">
        <v>25731.71</v>
      </c>
    </row>
    <row r="20" spans="2:10" x14ac:dyDescent="0.3">
      <c r="B20" s="142" t="s">
        <v>236</v>
      </c>
      <c r="C20" s="158"/>
      <c r="D20" s="159"/>
      <c r="E20" s="158"/>
      <c r="F20" s="159"/>
      <c r="G20" s="160"/>
    </row>
    <row r="21" spans="2:10" x14ac:dyDescent="0.3">
      <c r="B21" s="147" t="s">
        <v>229</v>
      </c>
      <c r="C21" s="158">
        <v>62.339999999999982</v>
      </c>
      <c r="D21" s="159">
        <v>881.2600000000001</v>
      </c>
      <c r="E21" s="158">
        <v>19.369999999999997</v>
      </c>
      <c r="F21" s="159">
        <v>58.660000000000011</v>
      </c>
      <c r="G21" s="160">
        <v>1021.6300000000001</v>
      </c>
    </row>
    <row r="22" spans="2:10" ht="15.6" x14ac:dyDescent="0.3">
      <c r="B22" s="147" t="s">
        <v>230</v>
      </c>
      <c r="C22" s="158">
        <v>3.04</v>
      </c>
      <c r="D22" s="159">
        <v>98.860000000000014</v>
      </c>
      <c r="E22" s="158">
        <v>1.66</v>
      </c>
      <c r="F22" s="159">
        <v>15.96</v>
      </c>
      <c r="G22" s="160">
        <v>119.52000000000001</v>
      </c>
    </row>
    <row r="23" spans="2:10" x14ac:dyDescent="0.3">
      <c r="B23" s="147" t="s">
        <v>231</v>
      </c>
      <c r="C23" s="158">
        <v>221.84999999999997</v>
      </c>
      <c r="D23" s="159">
        <v>1813.0600000000002</v>
      </c>
      <c r="E23" s="158">
        <v>79.149999999999991</v>
      </c>
      <c r="F23" s="159">
        <v>103.22999999999999</v>
      </c>
      <c r="G23" s="160">
        <v>2217.29</v>
      </c>
    </row>
    <row r="24" spans="2:10" ht="15.6" x14ac:dyDescent="0.3">
      <c r="B24" s="147" t="s">
        <v>232</v>
      </c>
      <c r="C24" s="158">
        <v>73.010000000000005</v>
      </c>
      <c r="D24" s="159">
        <v>2092.8700000000003</v>
      </c>
      <c r="E24" s="158">
        <v>51.910000000000004</v>
      </c>
      <c r="F24" s="159">
        <v>125.25000000000003</v>
      </c>
      <c r="G24" s="160">
        <v>2343.0400000000004</v>
      </c>
    </row>
    <row r="25" spans="2:10" x14ac:dyDescent="0.3">
      <c r="B25" s="147" t="s">
        <v>233</v>
      </c>
      <c r="C25" s="158">
        <v>6.8999999999999995</v>
      </c>
      <c r="D25" s="159">
        <v>359.87999999999994</v>
      </c>
      <c r="E25" s="158">
        <v>6.9399999999999995</v>
      </c>
      <c r="F25" s="159">
        <v>23.419999999999998</v>
      </c>
      <c r="G25" s="160">
        <v>397.13999999999993</v>
      </c>
    </row>
    <row r="26" spans="2:10" x14ac:dyDescent="0.3">
      <c r="B26" s="142" t="s">
        <v>234</v>
      </c>
      <c r="C26" s="161">
        <v>367.13999999999993</v>
      </c>
      <c r="D26" s="162">
        <v>5245.9300000000012</v>
      </c>
      <c r="E26" s="161">
        <v>159.03</v>
      </c>
      <c r="F26" s="162">
        <v>326.52000000000004</v>
      </c>
      <c r="G26" s="163">
        <v>6098.6200000000017</v>
      </c>
      <c r="I26" s="4"/>
    </row>
    <row r="27" spans="2:10" x14ac:dyDescent="0.3">
      <c r="B27" s="142" t="s">
        <v>237</v>
      </c>
      <c r="C27" s="158"/>
      <c r="D27" s="159"/>
      <c r="E27" s="158"/>
      <c r="F27" s="159"/>
      <c r="G27" s="160"/>
      <c r="I27" s="512"/>
    </row>
    <row r="28" spans="2:10" x14ac:dyDescent="0.3">
      <c r="B28" s="147" t="s">
        <v>229</v>
      </c>
      <c r="C28" s="158">
        <v>41.199999999999996</v>
      </c>
      <c r="D28" s="159">
        <v>363.76000000000005</v>
      </c>
      <c r="E28" s="158">
        <v>14.209999999999999</v>
      </c>
      <c r="F28" s="159">
        <v>6.83</v>
      </c>
      <c r="G28" s="160">
        <v>426</v>
      </c>
    </row>
    <row r="29" spans="2:10" ht="15.6" x14ac:dyDescent="0.3">
      <c r="B29" s="147" t="s">
        <v>230</v>
      </c>
      <c r="C29" s="158">
        <v>89.43</v>
      </c>
      <c r="D29" s="159">
        <v>112.38000000000001</v>
      </c>
      <c r="E29" s="158">
        <v>3.37</v>
      </c>
      <c r="F29" s="159">
        <v>4.42</v>
      </c>
      <c r="G29" s="160">
        <v>209.6</v>
      </c>
      <c r="I29" s="513"/>
      <c r="J29" s="513"/>
    </row>
    <row r="30" spans="2:10" x14ac:dyDescent="0.3">
      <c r="B30" s="147" t="s">
        <v>231</v>
      </c>
      <c r="C30" s="158">
        <v>1018.29</v>
      </c>
      <c r="D30" s="159">
        <v>5124.7900000000018</v>
      </c>
      <c r="E30" s="158">
        <v>165.96999999999997</v>
      </c>
      <c r="F30" s="159">
        <v>208.74</v>
      </c>
      <c r="G30" s="160">
        <v>6517.7900000000018</v>
      </c>
    </row>
    <row r="31" spans="2:10" ht="15.6" x14ac:dyDescent="0.3">
      <c r="B31" s="147" t="s">
        <v>232</v>
      </c>
      <c r="C31" s="158">
        <v>22.570000000000004</v>
      </c>
      <c r="D31" s="159">
        <v>694.51999999999975</v>
      </c>
      <c r="E31" s="158">
        <v>38.000000000000014</v>
      </c>
      <c r="F31" s="159">
        <v>26.720000000000002</v>
      </c>
      <c r="G31" s="160">
        <v>781.80999999999983</v>
      </c>
    </row>
    <row r="32" spans="2:10" x14ac:dyDescent="0.3">
      <c r="B32" s="147" t="s">
        <v>233</v>
      </c>
      <c r="C32" s="158">
        <v>89.09</v>
      </c>
      <c r="D32" s="159">
        <v>262.70999999999998</v>
      </c>
      <c r="E32" s="158">
        <v>32.450000000000003</v>
      </c>
      <c r="F32" s="159">
        <v>27.490000000000006</v>
      </c>
      <c r="G32" s="160">
        <v>411.73999999999995</v>
      </c>
    </row>
    <row r="33" spans="2:7" x14ac:dyDescent="0.3">
      <c r="B33" s="142" t="s">
        <v>234</v>
      </c>
      <c r="C33" s="161">
        <v>1260.58</v>
      </c>
      <c r="D33" s="162">
        <v>6558.1600000000017</v>
      </c>
      <c r="E33" s="161">
        <v>253.99999999999994</v>
      </c>
      <c r="F33" s="162">
        <v>274.2</v>
      </c>
      <c r="G33" s="163">
        <v>8346.9400000000023</v>
      </c>
    </row>
    <row r="34" spans="2:7" x14ac:dyDescent="0.3">
      <c r="B34" s="142" t="s">
        <v>238</v>
      </c>
      <c r="C34" s="158"/>
      <c r="D34" s="159"/>
      <c r="E34" s="158"/>
      <c r="F34" s="159"/>
      <c r="G34" s="160"/>
    </row>
    <row r="35" spans="2:7" x14ac:dyDescent="0.3">
      <c r="B35" s="147" t="s">
        <v>229</v>
      </c>
      <c r="C35" s="158">
        <v>136.59</v>
      </c>
      <c r="D35" s="159">
        <v>1696.35</v>
      </c>
      <c r="E35" s="158">
        <v>79.819999999999993</v>
      </c>
      <c r="F35" s="159">
        <v>89.659999999999968</v>
      </c>
      <c r="G35" s="160">
        <v>2002.4199999999996</v>
      </c>
    </row>
    <row r="36" spans="2:7" ht="15.6" x14ac:dyDescent="0.3">
      <c r="B36" s="147" t="s">
        <v>230</v>
      </c>
      <c r="C36" s="158">
        <v>223</v>
      </c>
      <c r="D36" s="159">
        <v>1620.73</v>
      </c>
      <c r="E36" s="158">
        <v>41.629999999999995</v>
      </c>
      <c r="F36" s="159">
        <v>104.80999999999999</v>
      </c>
      <c r="G36" s="160">
        <v>1990.17</v>
      </c>
    </row>
    <row r="37" spans="2:7" x14ac:dyDescent="0.3">
      <c r="B37" s="147" t="s">
        <v>231</v>
      </c>
      <c r="C37" s="158">
        <v>586.59</v>
      </c>
      <c r="D37" s="159">
        <v>2163.89</v>
      </c>
      <c r="E37" s="158">
        <v>65.08</v>
      </c>
      <c r="F37" s="159">
        <v>146.01</v>
      </c>
      <c r="G37" s="160">
        <v>2961.5699999999997</v>
      </c>
    </row>
    <row r="38" spans="2:7" ht="15.6" x14ac:dyDescent="0.3">
      <c r="B38" s="147" t="s">
        <v>232</v>
      </c>
      <c r="C38" s="158">
        <v>61.290000000000006</v>
      </c>
      <c r="D38" s="159">
        <v>2447.9</v>
      </c>
      <c r="E38" s="158">
        <v>33.92</v>
      </c>
      <c r="F38" s="159">
        <v>107.86000000000001</v>
      </c>
      <c r="G38" s="160">
        <v>2650.9700000000003</v>
      </c>
    </row>
    <row r="39" spans="2:7" x14ac:dyDescent="0.3">
      <c r="B39" s="147" t="s">
        <v>233</v>
      </c>
      <c r="C39" s="158">
        <v>62.73</v>
      </c>
      <c r="D39" s="159">
        <v>1234.2399999999998</v>
      </c>
      <c r="E39" s="158">
        <v>10.870000000000001</v>
      </c>
      <c r="F39" s="159">
        <v>36.809999999999995</v>
      </c>
      <c r="G39" s="160">
        <v>1344.6499999999996</v>
      </c>
    </row>
    <row r="40" spans="2:7" x14ac:dyDescent="0.3">
      <c r="B40" s="142" t="s">
        <v>234</v>
      </c>
      <c r="C40" s="161">
        <v>1070.2</v>
      </c>
      <c r="D40" s="162">
        <v>9163.1099999999988</v>
      </c>
      <c r="E40" s="161">
        <v>231.32</v>
      </c>
      <c r="F40" s="162">
        <v>485.15</v>
      </c>
      <c r="G40" s="163">
        <v>10949.779999999999</v>
      </c>
    </row>
    <row r="41" spans="2:7" x14ac:dyDescent="0.3">
      <c r="B41" s="142" t="s">
        <v>239</v>
      </c>
      <c r="C41" s="158"/>
      <c r="D41" s="159"/>
      <c r="E41" s="158"/>
      <c r="F41" s="159"/>
      <c r="G41" s="160"/>
    </row>
    <row r="42" spans="2:7" x14ac:dyDescent="0.3">
      <c r="B42" s="147" t="s">
        <v>229</v>
      </c>
      <c r="C42" s="158">
        <v>353.03999999999996</v>
      </c>
      <c r="D42" s="159">
        <v>2520.8599999999997</v>
      </c>
      <c r="E42" s="158">
        <v>60.98</v>
      </c>
      <c r="F42" s="159">
        <v>165.34000000000006</v>
      </c>
      <c r="G42" s="160">
        <v>3100.22</v>
      </c>
    </row>
    <row r="43" spans="2:7" ht="15.6" x14ac:dyDescent="0.3">
      <c r="B43" s="147" t="s">
        <v>230</v>
      </c>
      <c r="C43" s="158">
        <v>695.12</v>
      </c>
      <c r="D43" s="159">
        <v>1419.0400000000002</v>
      </c>
      <c r="E43" s="158">
        <v>19.32</v>
      </c>
      <c r="F43" s="159">
        <v>117.61999999999999</v>
      </c>
      <c r="G43" s="160">
        <v>2251.1000000000004</v>
      </c>
    </row>
    <row r="44" spans="2:7" x14ac:dyDescent="0.3">
      <c r="B44" s="147" t="s">
        <v>231</v>
      </c>
      <c r="C44" s="158">
        <v>944.73</v>
      </c>
      <c r="D44" s="159">
        <v>5881.9600000000009</v>
      </c>
      <c r="E44" s="158">
        <v>70.98</v>
      </c>
      <c r="F44" s="159">
        <v>429.46999999999991</v>
      </c>
      <c r="G44" s="160">
        <v>7327.14</v>
      </c>
    </row>
    <row r="45" spans="2:7" ht="15.6" x14ac:dyDescent="0.3">
      <c r="B45" s="147" t="s">
        <v>232</v>
      </c>
      <c r="C45" s="158">
        <v>399.5</v>
      </c>
      <c r="D45" s="159">
        <v>4159.329999999999</v>
      </c>
      <c r="E45" s="158">
        <v>103.06</v>
      </c>
      <c r="F45" s="159">
        <v>285.23</v>
      </c>
      <c r="G45" s="160">
        <v>4947.119999999999</v>
      </c>
    </row>
    <row r="46" spans="2:7" x14ac:dyDescent="0.3">
      <c r="B46" s="147" t="s">
        <v>233</v>
      </c>
      <c r="C46" s="158">
        <v>632.09</v>
      </c>
      <c r="D46" s="159">
        <v>1227.7199999999998</v>
      </c>
      <c r="E46" s="158">
        <v>14.41</v>
      </c>
      <c r="F46" s="159">
        <v>79.66</v>
      </c>
      <c r="G46" s="160">
        <v>1953.88</v>
      </c>
    </row>
    <row r="47" spans="2:7" x14ac:dyDescent="0.3">
      <c r="B47" s="142" t="s">
        <v>234</v>
      </c>
      <c r="C47" s="161">
        <v>3024.48</v>
      </c>
      <c r="D47" s="162">
        <v>15208.909999999998</v>
      </c>
      <c r="E47" s="161">
        <v>268.75</v>
      </c>
      <c r="F47" s="162">
        <v>1077.32</v>
      </c>
      <c r="G47" s="163">
        <v>19579.46</v>
      </c>
    </row>
    <row r="48" spans="2:7" x14ac:dyDescent="0.3">
      <c r="B48" s="142" t="s">
        <v>240</v>
      </c>
      <c r="C48" s="158"/>
      <c r="D48" s="159"/>
      <c r="E48" s="158"/>
      <c r="F48" s="159"/>
      <c r="G48" s="160"/>
    </row>
    <row r="49" spans="2:7" x14ac:dyDescent="0.3">
      <c r="B49" s="147" t="s">
        <v>229</v>
      </c>
      <c r="C49" s="158">
        <v>647.88000000000011</v>
      </c>
      <c r="D49" s="159">
        <v>3672.6899999999996</v>
      </c>
      <c r="E49" s="158">
        <v>84.3</v>
      </c>
      <c r="F49" s="159">
        <v>269.52000000000015</v>
      </c>
      <c r="G49" s="160">
        <v>4674.3900000000003</v>
      </c>
    </row>
    <row r="50" spans="2:7" ht="15.6" x14ac:dyDescent="0.3">
      <c r="B50" s="147" t="s">
        <v>230</v>
      </c>
      <c r="C50" s="158">
        <v>672.74</v>
      </c>
      <c r="D50" s="159">
        <v>1413.7399999999998</v>
      </c>
      <c r="E50" s="158">
        <v>7.9799999999999986</v>
      </c>
      <c r="F50" s="159">
        <v>113.48999999999998</v>
      </c>
      <c r="G50" s="160">
        <v>2207.9499999999994</v>
      </c>
    </row>
    <row r="51" spans="2:7" x14ac:dyDescent="0.3">
      <c r="B51" s="147" t="s">
        <v>231</v>
      </c>
      <c r="C51" s="158">
        <v>1917.67</v>
      </c>
      <c r="D51" s="159">
        <v>11227.930000000002</v>
      </c>
      <c r="E51" s="158">
        <v>257.67</v>
      </c>
      <c r="F51" s="159">
        <v>669.5200000000001</v>
      </c>
      <c r="G51" s="160">
        <v>14072.790000000003</v>
      </c>
    </row>
    <row r="52" spans="2:7" ht="15.6" x14ac:dyDescent="0.3">
      <c r="B52" s="147" t="s">
        <v>232</v>
      </c>
      <c r="C52" s="158">
        <v>2354.4999999999995</v>
      </c>
      <c r="D52" s="159">
        <v>8415.4799999999977</v>
      </c>
      <c r="E52" s="158">
        <v>172.01000000000005</v>
      </c>
      <c r="F52" s="159">
        <v>485.26999999999992</v>
      </c>
      <c r="G52" s="160">
        <v>11427.259999999998</v>
      </c>
    </row>
    <row r="53" spans="2:7" x14ac:dyDescent="0.3">
      <c r="B53" s="147" t="s">
        <v>233</v>
      </c>
      <c r="C53" s="158">
        <v>188.98</v>
      </c>
      <c r="D53" s="159">
        <v>2832.1299999999997</v>
      </c>
      <c r="E53" s="158">
        <v>58.480000000000004</v>
      </c>
      <c r="F53" s="159">
        <v>275.27000000000004</v>
      </c>
      <c r="G53" s="160">
        <v>3354.8599999999997</v>
      </c>
    </row>
    <row r="54" spans="2:7" x14ac:dyDescent="0.3">
      <c r="B54" s="142" t="s">
        <v>234</v>
      </c>
      <c r="C54" s="161">
        <v>5781.7699999999986</v>
      </c>
      <c r="D54" s="162">
        <v>27561.969999999998</v>
      </c>
      <c r="E54" s="161">
        <v>580.44000000000005</v>
      </c>
      <c r="F54" s="162">
        <v>1813.0700000000002</v>
      </c>
      <c r="G54" s="163">
        <v>35737.25</v>
      </c>
    </row>
    <row r="55" spans="2:7" x14ac:dyDescent="0.3">
      <c r="B55" s="142" t="s">
        <v>241</v>
      </c>
      <c r="C55" s="158"/>
      <c r="D55" s="159"/>
      <c r="E55" s="158"/>
      <c r="F55" s="159"/>
      <c r="G55" s="160"/>
    </row>
    <row r="56" spans="2:7" x14ac:dyDescent="0.3">
      <c r="B56" s="147" t="s">
        <v>229</v>
      </c>
      <c r="C56" s="158">
        <v>78.440000000000026</v>
      </c>
      <c r="D56" s="159">
        <v>757.03999999999985</v>
      </c>
      <c r="E56" s="158">
        <v>45.599999999999994</v>
      </c>
      <c r="F56" s="159">
        <v>61.850000000000009</v>
      </c>
      <c r="G56" s="160">
        <v>942.93</v>
      </c>
    </row>
    <row r="57" spans="2:7" ht="15.6" x14ac:dyDescent="0.3">
      <c r="B57" s="147" t="s">
        <v>230</v>
      </c>
      <c r="C57" s="158">
        <v>7.29</v>
      </c>
      <c r="D57" s="159">
        <v>212.82999999999998</v>
      </c>
      <c r="E57" s="158">
        <v>3.5199999999999987</v>
      </c>
      <c r="F57" s="159">
        <v>30.11</v>
      </c>
      <c r="G57" s="160">
        <v>253.75</v>
      </c>
    </row>
    <row r="58" spans="2:7" x14ac:dyDescent="0.3">
      <c r="B58" s="147" t="s">
        <v>231</v>
      </c>
      <c r="C58" s="158">
        <v>334.90000000000009</v>
      </c>
      <c r="D58" s="159">
        <v>1562.9099999999999</v>
      </c>
      <c r="E58" s="158">
        <v>22.070000000000007</v>
      </c>
      <c r="F58" s="159">
        <v>93.739999999999981</v>
      </c>
      <c r="G58" s="160">
        <v>2013.62</v>
      </c>
    </row>
    <row r="59" spans="2:7" ht="15.6" x14ac:dyDescent="0.3">
      <c r="B59" s="147" t="s">
        <v>232</v>
      </c>
      <c r="C59" s="158">
        <v>435.07000000000005</v>
      </c>
      <c r="D59" s="159">
        <v>2010.0200000000002</v>
      </c>
      <c r="E59" s="158">
        <v>54.080000000000005</v>
      </c>
      <c r="F59" s="159">
        <v>151.31000000000003</v>
      </c>
      <c r="G59" s="160">
        <v>2650.48</v>
      </c>
    </row>
    <row r="60" spans="2:7" x14ac:dyDescent="0.3">
      <c r="B60" s="147" t="s">
        <v>233</v>
      </c>
      <c r="C60" s="158">
        <v>65.48</v>
      </c>
      <c r="D60" s="159">
        <v>425.59999999999991</v>
      </c>
      <c r="E60" s="158">
        <v>3.91</v>
      </c>
      <c r="F60" s="159">
        <v>60.530000000000008</v>
      </c>
      <c r="G60" s="160">
        <v>555.52</v>
      </c>
    </row>
    <row r="61" spans="2:7" x14ac:dyDescent="0.3">
      <c r="B61" s="510" t="s">
        <v>234</v>
      </c>
      <c r="C61" s="161">
        <v>921.18000000000018</v>
      </c>
      <c r="D61" s="162">
        <v>4968.3999999999996</v>
      </c>
      <c r="E61" s="161">
        <v>129.18</v>
      </c>
      <c r="F61" s="162">
        <v>397.54</v>
      </c>
      <c r="G61" s="163">
        <v>6416.3</v>
      </c>
    </row>
    <row r="62" spans="2:7" x14ac:dyDescent="0.3">
      <c r="B62" s="510" t="s">
        <v>242</v>
      </c>
      <c r="C62" s="158"/>
      <c r="D62" s="159"/>
      <c r="E62" s="158"/>
      <c r="F62" s="159"/>
      <c r="G62" s="160"/>
    </row>
    <row r="63" spans="2:7" x14ac:dyDescent="0.3">
      <c r="B63" s="147" t="s">
        <v>229</v>
      </c>
      <c r="C63" s="45">
        <v>587.67999999999995</v>
      </c>
      <c r="D63" s="45">
        <v>2525.6999999999998</v>
      </c>
      <c r="E63" s="45">
        <v>40.800000000000011</v>
      </c>
      <c r="F63" s="354">
        <v>146.36999999999989</v>
      </c>
      <c r="G63" s="483">
        <v>3300.5499999999997</v>
      </c>
    </row>
    <row r="64" spans="2:7" ht="15.6" x14ac:dyDescent="0.3">
      <c r="B64" s="147" t="s">
        <v>230</v>
      </c>
      <c r="C64" s="45">
        <v>93.43</v>
      </c>
      <c r="D64" s="45">
        <v>302.80000000000007</v>
      </c>
      <c r="E64" s="45">
        <v>1.6600000000000001</v>
      </c>
      <c r="F64" s="354">
        <v>18.3</v>
      </c>
      <c r="G64" s="483">
        <v>416.19000000000011</v>
      </c>
    </row>
    <row r="65" spans="2:7" x14ac:dyDescent="0.3">
      <c r="B65" s="147" t="s">
        <v>231</v>
      </c>
      <c r="C65" s="45">
        <v>1533.0900000000001</v>
      </c>
      <c r="D65" s="45">
        <v>6382.24</v>
      </c>
      <c r="E65" s="45">
        <v>87.720000000000013</v>
      </c>
      <c r="F65" s="354">
        <v>298.21000000000004</v>
      </c>
      <c r="G65" s="483">
        <v>8301.26</v>
      </c>
    </row>
    <row r="66" spans="2:7" ht="15.6" x14ac:dyDescent="0.3">
      <c r="B66" s="147" t="s">
        <v>232</v>
      </c>
      <c r="C66" s="45">
        <v>690.50999999999976</v>
      </c>
      <c r="D66" s="45">
        <v>5399.2200000000012</v>
      </c>
      <c r="E66" s="45">
        <v>90.15</v>
      </c>
      <c r="F66" s="354">
        <v>261.40000000000009</v>
      </c>
      <c r="G66" s="483">
        <v>6441.2800000000007</v>
      </c>
    </row>
    <row r="67" spans="2:7" x14ac:dyDescent="0.3">
      <c r="B67" s="147" t="s">
        <v>233</v>
      </c>
      <c r="C67" s="45">
        <v>394.41999999999996</v>
      </c>
      <c r="D67" s="45">
        <v>1749.9</v>
      </c>
      <c r="E67" s="45">
        <v>13.26</v>
      </c>
      <c r="F67" s="354">
        <v>104.45000000000002</v>
      </c>
      <c r="G67" s="483">
        <v>2262.0300000000002</v>
      </c>
    </row>
    <row r="68" spans="2:7" x14ac:dyDescent="0.3">
      <c r="B68" s="142" t="s">
        <v>234</v>
      </c>
      <c r="C68" s="46">
        <v>3299.1299999999997</v>
      </c>
      <c r="D68" s="46">
        <v>16359.86</v>
      </c>
      <c r="E68" s="46">
        <v>233.59</v>
      </c>
      <c r="F68" s="189">
        <v>828.73</v>
      </c>
      <c r="G68" s="52">
        <v>20721.310000000001</v>
      </c>
    </row>
    <row r="69" spans="2:7" x14ac:dyDescent="0.3">
      <c r="B69" s="142" t="s">
        <v>53</v>
      </c>
      <c r="C69" s="45"/>
      <c r="D69" s="45"/>
      <c r="E69" s="45"/>
      <c r="F69" s="354"/>
      <c r="G69" s="483"/>
    </row>
    <row r="70" spans="2:7" x14ac:dyDescent="0.3">
      <c r="B70" s="147" t="s">
        <v>229</v>
      </c>
      <c r="C70" s="45">
        <v>337.96</v>
      </c>
      <c r="D70" s="45">
        <v>2276.1699999999992</v>
      </c>
      <c r="E70" s="45">
        <v>65.100000000000023</v>
      </c>
      <c r="F70" s="354">
        <v>185.81999999999996</v>
      </c>
      <c r="G70" s="483">
        <v>2865.0499999999993</v>
      </c>
    </row>
    <row r="71" spans="2:7" ht="15.6" x14ac:dyDescent="0.3">
      <c r="B71" s="147" t="s">
        <v>230</v>
      </c>
      <c r="C71" s="45">
        <v>74.69</v>
      </c>
      <c r="D71" s="45">
        <v>174.60999999999996</v>
      </c>
      <c r="E71" s="45">
        <v>0.83000000000000007</v>
      </c>
      <c r="F71" s="354">
        <v>10.849999999999998</v>
      </c>
      <c r="G71" s="483">
        <v>260.97999999999996</v>
      </c>
    </row>
    <row r="72" spans="2:7" x14ac:dyDescent="0.3">
      <c r="B72" s="147" t="s">
        <v>231</v>
      </c>
      <c r="C72" s="45">
        <v>1570.6499999999999</v>
      </c>
      <c r="D72" s="45">
        <v>5836.28</v>
      </c>
      <c r="E72" s="45">
        <v>165.61999999999992</v>
      </c>
      <c r="F72" s="354">
        <v>403.25999999999988</v>
      </c>
      <c r="G72" s="483">
        <v>7975.8099999999995</v>
      </c>
    </row>
    <row r="73" spans="2:7" ht="15.6" x14ac:dyDescent="0.3">
      <c r="B73" s="147" t="s">
        <v>232</v>
      </c>
      <c r="C73" s="45">
        <v>634.27</v>
      </c>
      <c r="D73" s="45">
        <v>4534.7900000000018</v>
      </c>
      <c r="E73" s="45">
        <v>149.51000000000005</v>
      </c>
      <c r="F73" s="354">
        <v>365.62999999999988</v>
      </c>
      <c r="G73" s="483">
        <v>5684.2000000000016</v>
      </c>
    </row>
    <row r="74" spans="2:7" x14ac:dyDescent="0.3">
      <c r="B74" s="147" t="s">
        <v>233</v>
      </c>
      <c r="C74" s="45">
        <v>168.09000000000003</v>
      </c>
      <c r="D74" s="45">
        <v>1206.1699999999998</v>
      </c>
      <c r="E74" s="45">
        <v>33.56</v>
      </c>
      <c r="F74" s="354">
        <v>39.069999999999972</v>
      </c>
      <c r="G74" s="483">
        <v>1446.8899999999996</v>
      </c>
    </row>
    <row r="75" spans="2:7" x14ac:dyDescent="0.3">
      <c r="B75" s="142" t="s">
        <v>234</v>
      </c>
      <c r="C75" s="46">
        <v>2785.66</v>
      </c>
      <c r="D75" s="46">
        <v>14028.020000000002</v>
      </c>
      <c r="E75" s="46">
        <v>414.62</v>
      </c>
      <c r="F75" s="189">
        <v>1004.6299999999997</v>
      </c>
      <c r="G75" s="52">
        <v>18232.93</v>
      </c>
    </row>
    <row r="76" spans="2:7" x14ac:dyDescent="0.3">
      <c r="B76" s="142" t="s">
        <v>243</v>
      </c>
      <c r="C76" s="45"/>
      <c r="D76" s="45"/>
      <c r="E76" s="45"/>
      <c r="F76" s="354"/>
      <c r="G76" s="483"/>
    </row>
    <row r="77" spans="2:7" x14ac:dyDescent="0.3">
      <c r="B77" s="147" t="s">
        <v>229</v>
      </c>
      <c r="C77" s="45">
        <v>924.21999999999991</v>
      </c>
      <c r="D77" s="45">
        <v>4082.8</v>
      </c>
      <c r="E77" s="45">
        <v>55.99</v>
      </c>
      <c r="F77" s="354">
        <v>453.69999999999976</v>
      </c>
      <c r="G77" s="483">
        <v>5516.71</v>
      </c>
    </row>
    <row r="78" spans="2:7" ht="15.6" x14ac:dyDescent="0.3">
      <c r="B78" s="147" t="s">
        <v>230</v>
      </c>
      <c r="C78" s="45">
        <v>120.67999999999996</v>
      </c>
      <c r="D78" s="45">
        <v>763.90000000000009</v>
      </c>
      <c r="E78" s="45">
        <v>1.3300000000000003</v>
      </c>
      <c r="F78" s="354">
        <v>51.000000000000007</v>
      </c>
      <c r="G78" s="483">
        <v>936.91000000000008</v>
      </c>
    </row>
    <row r="79" spans="2:7" x14ac:dyDescent="0.3">
      <c r="B79" s="147" t="s">
        <v>231</v>
      </c>
      <c r="C79" s="45">
        <v>1944.09</v>
      </c>
      <c r="D79" s="45">
        <v>6970.65</v>
      </c>
      <c r="E79" s="45">
        <v>91.109999999999971</v>
      </c>
      <c r="F79" s="354">
        <v>615.95999999999981</v>
      </c>
      <c r="G79" s="483">
        <v>9621.81</v>
      </c>
    </row>
    <row r="80" spans="2:7" ht="15.6" x14ac:dyDescent="0.3">
      <c r="B80" s="147" t="s">
        <v>232</v>
      </c>
      <c r="C80" s="45">
        <v>1233.81</v>
      </c>
      <c r="D80" s="45">
        <v>9145.630000000001</v>
      </c>
      <c r="E80" s="45">
        <v>130.94999999999999</v>
      </c>
      <c r="F80" s="354">
        <v>442.78000000000003</v>
      </c>
      <c r="G80" s="483">
        <v>10953.170000000002</v>
      </c>
    </row>
    <row r="81" spans="2:9" x14ac:dyDescent="0.3">
      <c r="B81" s="147" t="s">
        <v>233</v>
      </c>
      <c r="C81" s="45">
        <v>297.77000000000004</v>
      </c>
      <c r="D81" s="45">
        <v>3715.72</v>
      </c>
      <c r="E81" s="45">
        <v>12.280000000000001</v>
      </c>
      <c r="F81" s="354">
        <v>294.52</v>
      </c>
      <c r="G81" s="483">
        <v>4320.29</v>
      </c>
    </row>
    <row r="82" spans="2:9" x14ac:dyDescent="0.3">
      <c r="B82" s="142" t="s">
        <v>234</v>
      </c>
      <c r="C82" s="46">
        <v>4520.57</v>
      </c>
      <c r="D82" s="46">
        <v>24678.700000000004</v>
      </c>
      <c r="E82" s="46">
        <v>291.65999999999997</v>
      </c>
      <c r="F82" s="189">
        <v>1857.9599999999996</v>
      </c>
      <c r="G82" s="52">
        <v>31348.890000000003</v>
      </c>
    </row>
    <row r="83" spans="2:9" x14ac:dyDescent="0.3">
      <c r="B83" s="142" t="s">
        <v>244</v>
      </c>
      <c r="C83" s="45"/>
      <c r="D83" s="45"/>
      <c r="E83" s="45"/>
      <c r="F83" s="354"/>
      <c r="G83" s="483"/>
    </row>
    <row r="84" spans="2:9" x14ac:dyDescent="0.3">
      <c r="B84" s="147" t="s">
        <v>229</v>
      </c>
      <c r="C84" s="45">
        <v>507.99</v>
      </c>
      <c r="D84" s="45">
        <v>1364.4399999999998</v>
      </c>
      <c r="E84" s="45">
        <v>29.930000000000003</v>
      </c>
      <c r="F84" s="354">
        <v>64.5</v>
      </c>
      <c r="G84" s="483">
        <v>1966.86</v>
      </c>
    </row>
    <row r="85" spans="2:9" ht="15.6" x14ac:dyDescent="0.3">
      <c r="B85" s="147" t="s">
        <v>230</v>
      </c>
      <c r="C85" s="45">
        <v>249.56</v>
      </c>
      <c r="D85" s="45">
        <v>1136.8900000000001</v>
      </c>
      <c r="E85" s="45">
        <v>11.22</v>
      </c>
      <c r="F85" s="354">
        <v>46.24</v>
      </c>
      <c r="G85" s="483">
        <v>1443.91</v>
      </c>
    </row>
    <row r="86" spans="2:9" x14ac:dyDescent="0.3">
      <c r="B86" s="147" t="s">
        <v>231</v>
      </c>
      <c r="C86" s="45">
        <v>780.12999999999988</v>
      </c>
      <c r="D86" s="45">
        <v>3978.5799999999995</v>
      </c>
      <c r="E86" s="45">
        <v>30.050000000000004</v>
      </c>
      <c r="F86" s="354">
        <v>152.49</v>
      </c>
      <c r="G86" s="483">
        <v>4941.2499999999991</v>
      </c>
    </row>
    <row r="87" spans="2:9" ht="15.6" x14ac:dyDescent="0.3">
      <c r="B87" s="147" t="s">
        <v>232</v>
      </c>
      <c r="C87" s="45">
        <v>674.61999999999989</v>
      </c>
      <c r="D87" s="45">
        <v>3506.3600000000006</v>
      </c>
      <c r="E87" s="45">
        <v>9.0499999999999936</v>
      </c>
      <c r="F87" s="354">
        <v>125.30999999999997</v>
      </c>
      <c r="G87" s="483">
        <v>4315.3400000000011</v>
      </c>
    </row>
    <row r="88" spans="2:9" x14ac:dyDescent="0.3">
      <c r="B88" s="147" t="s">
        <v>233</v>
      </c>
      <c r="C88" s="45">
        <v>372.98</v>
      </c>
      <c r="D88" s="45">
        <v>2275.92</v>
      </c>
      <c r="E88" s="45">
        <v>11.379999999999999</v>
      </c>
      <c r="F88" s="354">
        <v>59.759999999999991</v>
      </c>
      <c r="G88" s="483">
        <v>2720.04</v>
      </c>
    </row>
    <row r="89" spans="2:9" x14ac:dyDescent="0.3">
      <c r="B89" s="142" t="s">
        <v>234</v>
      </c>
      <c r="C89" s="46">
        <v>2585.2799999999997</v>
      </c>
      <c r="D89" s="46">
        <v>12262.19</v>
      </c>
      <c r="E89" s="46">
        <v>91.63000000000001</v>
      </c>
      <c r="F89" s="189">
        <v>448.29999999999995</v>
      </c>
      <c r="G89" s="52">
        <v>15387.4</v>
      </c>
      <c r="I89" s="4"/>
    </row>
    <row r="90" spans="2:9" x14ac:dyDescent="0.3">
      <c r="B90" s="142"/>
      <c r="C90" s="507"/>
      <c r="D90" s="507"/>
      <c r="E90" s="507"/>
      <c r="F90" s="508"/>
      <c r="G90" s="509"/>
    </row>
    <row r="91" spans="2:9" x14ac:dyDescent="0.3">
      <c r="B91" s="142" t="s">
        <v>245</v>
      </c>
      <c r="C91" s="46">
        <f>C89+C82+C75+C68+C54+C47+C40+C33+C26+C19+C12+C61</f>
        <v>29338.929999999997</v>
      </c>
      <c r="D91" s="46">
        <f>D89+D82+D75+D68+D54+D47+D40+D33+D26+D19+D12+D61</f>
        <v>169971.91000000003</v>
      </c>
      <c r="E91" s="46">
        <f>E89+E82+E75+E68+E54+E47+E40+E33+E26+E19+E12+E61</f>
        <v>3073.77</v>
      </c>
      <c r="F91" s="189">
        <f>F89+F82+F75+F68+F54+F47+F40+F33+F26+F19+F12+F61</f>
        <v>9777.0399999999991</v>
      </c>
      <c r="G91" s="52">
        <f>G89+G82+G75+G68+G54+G47+G40+G33+G26+G19+G12+G61</f>
        <v>212161.64999999997</v>
      </c>
      <c r="I91" s="4"/>
    </row>
    <row r="92" spans="2:9" x14ac:dyDescent="0.3">
      <c r="B92" s="142" t="s">
        <v>246</v>
      </c>
      <c r="C92" s="46">
        <f>C91/$G$91*100</f>
        <v>13.82857363712999</v>
      </c>
      <c r="D92" s="46">
        <f>D91/$G$91*100</f>
        <v>80.1143420594627</v>
      </c>
      <c r="E92" s="46">
        <f>E91/$G$91*100</f>
        <v>1.4487868094917251</v>
      </c>
      <c r="F92" s="189">
        <f>F91/$G$91*100</f>
        <v>4.6082974939156065</v>
      </c>
      <c r="G92" s="52">
        <f>G91/$G$91*100</f>
        <v>100</v>
      </c>
    </row>
    <row r="93" spans="2:9" x14ac:dyDescent="0.3">
      <c r="B93" s="154"/>
      <c r="C93" s="46"/>
      <c r="D93" s="46"/>
      <c r="E93" s="46"/>
      <c r="F93" s="189"/>
      <c r="G93" s="52"/>
    </row>
    <row r="94" spans="2:9" x14ac:dyDescent="0.3">
      <c r="B94" s="555" t="s">
        <v>116</v>
      </c>
      <c r="C94" s="556"/>
      <c r="D94" s="556"/>
      <c r="E94" s="556"/>
      <c r="F94" s="557"/>
      <c r="G94" s="554"/>
    </row>
    <row r="95" spans="2:9" x14ac:dyDescent="0.3">
      <c r="B95" s="555"/>
      <c r="C95" s="556"/>
      <c r="D95" s="556"/>
      <c r="E95" s="556"/>
      <c r="F95" s="557"/>
      <c r="G95" s="554"/>
    </row>
    <row r="96" spans="2:9" x14ac:dyDescent="0.3">
      <c r="B96" s="154" t="s">
        <v>247</v>
      </c>
      <c r="C96" s="46">
        <v>10203.109999999997</v>
      </c>
      <c r="D96" s="46">
        <v>-5297.5299999999988</v>
      </c>
      <c r="E96" s="46">
        <v>227.28999999999996</v>
      </c>
      <c r="F96" s="189">
        <v>494.80999999999767</v>
      </c>
      <c r="G96" s="52">
        <v>5627.6799999999057</v>
      </c>
    </row>
    <row r="97" spans="2:7" ht="15" thickBot="1" x14ac:dyDescent="0.35">
      <c r="B97" s="155" t="s">
        <v>246</v>
      </c>
      <c r="C97" s="47">
        <v>53.31942921703903</v>
      </c>
      <c r="D97" s="47">
        <v>-3.022506376468137</v>
      </c>
      <c r="E97" s="47">
        <v>7.9849498327759116</v>
      </c>
      <c r="F97" s="355">
        <v>5.330723328338105</v>
      </c>
      <c r="G97" s="484">
        <v>2.7248205222607735</v>
      </c>
    </row>
    <row r="98" spans="2:7" x14ac:dyDescent="0.3">
      <c r="B98" s="478" t="s">
        <v>1375</v>
      </c>
    </row>
    <row r="99" spans="2:7" x14ac:dyDescent="0.3">
      <c r="B99" s="478" t="s">
        <v>1243</v>
      </c>
      <c r="C99" s="5"/>
      <c r="D99" s="5"/>
      <c r="E99" s="5"/>
      <c r="F99" s="5"/>
      <c r="G99" s="5"/>
    </row>
    <row r="101" spans="2:7" x14ac:dyDescent="0.3">
      <c r="E101" s="512"/>
    </row>
  </sheetData>
  <mergeCells count="10">
    <mergeCell ref="G94:G95"/>
    <mergeCell ref="B94:B95"/>
    <mergeCell ref="C94:C95"/>
    <mergeCell ref="D94:D95"/>
    <mergeCell ref="E94:E95"/>
    <mergeCell ref="F94:F95"/>
    <mergeCell ref="B2:B3"/>
    <mergeCell ref="F2:F3"/>
    <mergeCell ref="G2:G3"/>
    <mergeCell ref="B4:B5"/>
  </mergeCells>
  <pageMargins left="0.511811024" right="0.511811024" top="0.78740157499999996" bottom="0.78740157499999996" header="0.31496062000000002" footer="0.31496062000000002"/>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M15"/>
  <sheetViews>
    <sheetView showGridLines="0" workbookViewId="0"/>
  </sheetViews>
  <sheetFormatPr defaultRowHeight="14.4" x14ac:dyDescent="0.3"/>
  <cols>
    <col min="2" max="2" width="25.44140625" customWidth="1"/>
    <col min="3" max="8" width="14.109375" customWidth="1"/>
  </cols>
  <sheetData>
    <row r="1" spans="2:13" ht="15" thickBot="1" x14ac:dyDescent="0.35">
      <c r="B1" s="522" t="s">
        <v>248</v>
      </c>
      <c r="C1" s="522"/>
      <c r="D1" s="522"/>
      <c r="E1" s="522"/>
      <c r="F1" s="522"/>
      <c r="G1" s="522"/>
      <c r="H1" s="522"/>
      <c r="I1" s="465"/>
      <c r="J1" s="465"/>
      <c r="K1" s="465"/>
      <c r="L1" s="465"/>
      <c r="M1" s="465"/>
    </row>
    <row r="2" spans="2:13" ht="15" thickBot="1" x14ac:dyDescent="0.35">
      <c r="B2" s="527" t="s">
        <v>249</v>
      </c>
      <c r="C2" s="531" t="s">
        <v>250</v>
      </c>
      <c r="D2" s="533"/>
      <c r="E2" s="533"/>
      <c r="F2" s="532"/>
      <c r="G2" s="529" t="s">
        <v>27</v>
      </c>
      <c r="H2" s="534" t="s">
        <v>183</v>
      </c>
    </row>
    <row r="3" spans="2:13" ht="27" thickBot="1" x14ac:dyDescent="0.35">
      <c r="B3" s="528"/>
      <c r="C3" s="58" t="s">
        <v>251</v>
      </c>
      <c r="D3" s="58" t="s">
        <v>252</v>
      </c>
      <c r="E3" s="58" t="s">
        <v>253</v>
      </c>
      <c r="F3" s="58" t="s">
        <v>254</v>
      </c>
      <c r="G3" s="530"/>
      <c r="H3" s="535"/>
    </row>
    <row r="4" spans="2:13" x14ac:dyDescent="0.3">
      <c r="B4" s="558"/>
      <c r="C4" s="102" t="s">
        <v>153</v>
      </c>
      <c r="D4" s="102" t="s">
        <v>153</v>
      </c>
      <c r="E4" s="102" t="s">
        <v>153</v>
      </c>
      <c r="F4" s="102" t="s">
        <v>153</v>
      </c>
      <c r="G4" s="13" t="s">
        <v>153</v>
      </c>
      <c r="H4" s="534" t="s">
        <v>32</v>
      </c>
    </row>
    <row r="5" spans="2:13" x14ac:dyDescent="0.3">
      <c r="B5" s="559"/>
      <c r="C5" s="102" t="s">
        <v>154</v>
      </c>
      <c r="D5" s="102" t="s">
        <v>154</v>
      </c>
      <c r="E5" s="102" t="s">
        <v>154</v>
      </c>
      <c r="F5" s="102" t="s">
        <v>154</v>
      </c>
      <c r="G5" s="13" t="s">
        <v>154</v>
      </c>
      <c r="H5" s="539"/>
    </row>
    <row r="6" spans="2:13" x14ac:dyDescent="0.3">
      <c r="B6" s="61" t="s">
        <v>255</v>
      </c>
      <c r="C6" s="45">
        <v>25061.1</v>
      </c>
      <c r="D6" s="45">
        <v>0</v>
      </c>
      <c r="E6" s="45">
        <v>0</v>
      </c>
      <c r="F6" s="45">
        <v>0</v>
      </c>
      <c r="G6" s="121">
        <f>SUM(C6:F6)</f>
        <v>25061.1</v>
      </c>
      <c r="H6" s="196">
        <f>G6/$G$10*100</f>
        <v>12.573877065592617</v>
      </c>
    </row>
    <row r="7" spans="2:13" x14ac:dyDescent="0.3">
      <c r="B7" s="61" t="s">
        <v>256</v>
      </c>
      <c r="C7" s="45">
        <v>1485.9599999999996</v>
      </c>
      <c r="D7" s="45">
        <v>30187.730000000014</v>
      </c>
      <c r="E7" s="45">
        <v>0</v>
      </c>
      <c r="F7" s="45">
        <v>0</v>
      </c>
      <c r="G7" s="121">
        <f t="shared" ref="G7:G10" si="0">SUM(C7:F7)</f>
        <v>31673.690000000013</v>
      </c>
      <c r="H7" s="196">
        <f t="shared" ref="H7:H10" si="1">G7/$G$10*100</f>
        <v>15.891604290062702</v>
      </c>
    </row>
    <row r="8" spans="2:13" x14ac:dyDescent="0.3">
      <c r="B8" s="61" t="s">
        <v>257</v>
      </c>
      <c r="C8" s="45">
        <v>970.06999999999891</v>
      </c>
      <c r="D8" s="45">
        <v>1539.6599999999983</v>
      </c>
      <c r="E8" s="45">
        <v>37501.819999999978</v>
      </c>
      <c r="F8" s="45">
        <v>0</v>
      </c>
      <c r="G8" s="121">
        <f t="shared" si="0"/>
        <v>40011.549999999974</v>
      </c>
      <c r="H8" s="196">
        <f t="shared" si="1"/>
        <v>20.074949260160647</v>
      </c>
    </row>
    <row r="9" spans="2:13" x14ac:dyDescent="0.3">
      <c r="B9" s="61" t="s">
        <v>258</v>
      </c>
      <c r="C9" s="45">
        <v>1821.7999999999934</v>
      </c>
      <c r="D9" s="45">
        <v>2586.7000000000039</v>
      </c>
      <c r="E9" s="45">
        <v>5951.610000000016</v>
      </c>
      <c r="F9" s="45">
        <v>92204.390000000043</v>
      </c>
      <c r="G9" s="121">
        <f t="shared" si="0"/>
        <v>102564.50000000006</v>
      </c>
      <c r="H9" s="196">
        <f t="shared" si="1"/>
        <v>51.459569384184043</v>
      </c>
    </row>
    <row r="10" spans="2:13" x14ac:dyDescent="0.3">
      <c r="B10" s="21" t="s">
        <v>181</v>
      </c>
      <c r="C10" s="46">
        <v>29338.929999999989</v>
      </c>
      <c r="D10" s="46">
        <v>34314.090000000018</v>
      </c>
      <c r="E10" s="46">
        <v>43453.429999999993</v>
      </c>
      <c r="F10" s="46">
        <v>92204.390000000043</v>
      </c>
      <c r="G10" s="153">
        <f t="shared" si="0"/>
        <v>199310.84000000003</v>
      </c>
      <c r="H10" s="197">
        <f t="shared" si="1"/>
        <v>100</v>
      </c>
    </row>
    <row r="11" spans="2:13" ht="15" thickBot="1" x14ac:dyDescent="0.35">
      <c r="B11" s="28" t="s">
        <v>259</v>
      </c>
      <c r="C11" s="190">
        <f>C10/$G$10*100</f>
        <v>14.720187823201181</v>
      </c>
      <c r="D11" s="47">
        <f t="shared" ref="D11:G11" si="2">D10/$G$10*100</f>
        <v>17.216369164868311</v>
      </c>
      <c r="E11" s="47">
        <f t="shared" si="2"/>
        <v>21.801839779512235</v>
      </c>
      <c r="F11" s="47">
        <f t="shared" si="2"/>
        <v>46.261603232418281</v>
      </c>
      <c r="G11" s="120">
        <f t="shared" si="2"/>
        <v>100</v>
      </c>
      <c r="H11" s="194"/>
    </row>
    <row r="12" spans="2:13" ht="16.2" x14ac:dyDescent="0.3">
      <c r="B12" s="478" t="s">
        <v>1244</v>
      </c>
      <c r="C12" s="482"/>
      <c r="D12" s="482"/>
      <c r="E12" s="482"/>
      <c r="F12" s="482"/>
      <c r="G12" s="482"/>
      <c r="H12" s="482"/>
      <c r="I12" s="478"/>
    </row>
    <row r="13" spans="2:13" ht="16.2" x14ac:dyDescent="0.3">
      <c r="B13" s="478" t="s">
        <v>1245</v>
      </c>
      <c r="C13" s="482"/>
      <c r="D13" s="482"/>
      <c r="E13" s="482"/>
      <c r="F13" s="482"/>
      <c r="G13" s="482"/>
      <c r="H13" s="482"/>
      <c r="I13" s="478"/>
    </row>
    <row r="14" spans="2:13" ht="16.2" x14ac:dyDescent="0.3">
      <c r="B14" s="478" t="s">
        <v>1246</v>
      </c>
      <c r="C14" s="482"/>
      <c r="D14" s="482"/>
      <c r="E14" s="482"/>
      <c r="F14" s="482"/>
      <c r="G14" s="482"/>
      <c r="H14" s="482"/>
      <c r="I14" s="478"/>
    </row>
    <row r="15" spans="2:13" ht="28.5" customHeight="1" x14ac:dyDescent="0.3">
      <c r="B15" s="541" t="s">
        <v>1247</v>
      </c>
      <c r="C15" s="541"/>
      <c r="D15" s="541"/>
      <c r="E15" s="541"/>
      <c r="F15" s="541"/>
      <c r="G15" s="541"/>
      <c r="H15" s="541"/>
      <c r="I15" s="478"/>
    </row>
  </sheetData>
  <mergeCells count="7">
    <mergeCell ref="B15:H15"/>
    <mergeCell ref="B4:B5"/>
    <mergeCell ref="H4:H5"/>
    <mergeCell ref="B2:B3"/>
    <mergeCell ref="C2:F2"/>
    <mergeCell ref="G2:G3"/>
    <mergeCell ref="H2:H3"/>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M36"/>
  <sheetViews>
    <sheetView showGridLines="0" workbookViewId="0"/>
  </sheetViews>
  <sheetFormatPr defaultRowHeight="14.4" x14ac:dyDescent="0.3"/>
  <cols>
    <col min="2" max="2" width="24.109375" customWidth="1"/>
    <col min="3" max="6" width="9.6640625" bestFit="1" customWidth="1"/>
    <col min="7" max="7" width="10.6640625" bestFit="1" customWidth="1"/>
    <col min="8" max="8" width="11.44140625" bestFit="1" customWidth="1"/>
  </cols>
  <sheetData>
    <row r="1" spans="2:13" ht="15" thickBot="1" x14ac:dyDescent="0.35">
      <c r="B1" s="516" t="s">
        <v>260</v>
      </c>
      <c r="C1" s="516"/>
      <c r="D1" s="516"/>
      <c r="E1" s="516"/>
      <c r="F1" s="516"/>
      <c r="G1" s="516"/>
      <c r="H1" s="516"/>
      <c r="I1" s="465"/>
      <c r="J1" s="465"/>
      <c r="K1" s="465"/>
      <c r="L1" s="465"/>
      <c r="M1" s="465"/>
    </row>
    <row r="2" spans="2:13" ht="15" thickBot="1" x14ac:dyDescent="0.35">
      <c r="B2" s="56" t="s">
        <v>261</v>
      </c>
      <c r="C2" s="531" t="s">
        <v>263</v>
      </c>
      <c r="D2" s="533"/>
      <c r="E2" s="533"/>
      <c r="F2" s="532"/>
      <c r="G2" s="529" t="s">
        <v>27</v>
      </c>
      <c r="H2" s="534" t="s">
        <v>183</v>
      </c>
    </row>
    <row r="3" spans="2:13" ht="27" thickBot="1" x14ac:dyDescent="0.35">
      <c r="B3" s="58" t="s">
        <v>262</v>
      </c>
      <c r="C3" s="58" t="s">
        <v>251</v>
      </c>
      <c r="D3" s="58" t="s">
        <v>252</v>
      </c>
      <c r="E3" s="58" t="s">
        <v>253</v>
      </c>
      <c r="F3" s="58" t="s">
        <v>254</v>
      </c>
      <c r="G3" s="530"/>
      <c r="H3" s="535"/>
    </row>
    <row r="4" spans="2:13" ht="26.4" x14ac:dyDescent="0.3">
      <c r="B4" s="21"/>
      <c r="C4" s="102" t="s">
        <v>152</v>
      </c>
      <c r="D4" s="102" t="s">
        <v>152</v>
      </c>
      <c r="E4" s="102" t="s">
        <v>152</v>
      </c>
      <c r="F4" s="102" t="s">
        <v>152</v>
      </c>
      <c r="G4" s="13" t="s">
        <v>152</v>
      </c>
      <c r="H4" s="69" t="s">
        <v>32</v>
      </c>
    </row>
    <row r="5" spans="2:13" x14ac:dyDescent="0.3">
      <c r="B5" s="21" t="s">
        <v>23</v>
      </c>
      <c r="C5" s="23"/>
      <c r="D5" s="23"/>
      <c r="E5" s="23"/>
      <c r="F5" s="23"/>
      <c r="G5" s="24"/>
      <c r="H5" s="10"/>
    </row>
    <row r="6" spans="2:13" x14ac:dyDescent="0.3">
      <c r="B6" s="61" t="s">
        <v>264</v>
      </c>
      <c r="C6" s="45">
        <v>3326.3500000000004</v>
      </c>
      <c r="D6" s="45">
        <v>0</v>
      </c>
      <c r="E6" s="45">
        <v>0</v>
      </c>
      <c r="F6" s="45">
        <v>0</v>
      </c>
      <c r="G6" s="118">
        <v>3326.3500000000004</v>
      </c>
      <c r="H6" s="117">
        <f>G6/$G$10*100</f>
        <v>7.686953451219904</v>
      </c>
    </row>
    <row r="7" spans="2:13" x14ac:dyDescent="0.3">
      <c r="B7" s="61" t="s">
        <v>265</v>
      </c>
      <c r="C7" s="45">
        <v>158.10999999999987</v>
      </c>
      <c r="D7" s="45">
        <v>4273.05</v>
      </c>
      <c r="E7" s="45">
        <v>0</v>
      </c>
      <c r="F7" s="45">
        <v>0</v>
      </c>
      <c r="G7" s="118">
        <v>4431.16</v>
      </c>
      <c r="H7" s="117">
        <f t="shared" ref="H7:H9" si="0">G7/$G$10*100</f>
        <v>10.240089183311312</v>
      </c>
    </row>
    <row r="8" spans="2:13" x14ac:dyDescent="0.3">
      <c r="B8" s="61" t="s">
        <v>266</v>
      </c>
      <c r="C8" s="45">
        <v>171.70000000000007</v>
      </c>
      <c r="D8" s="45">
        <v>294.8599999999999</v>
      </c>
      <c r="E8" s="45">
        <v>9786.7000000000007</v>
      </c>
      <c r="F8" s="45">
        <v>0</v>
      </c>
      <c r="G8" s="118">
        <v>10253.26</v>
      </c>
      <c r="H8" s="117">
        <f t="shared" si="0"/>
        <v>23.694539763781616</v>
      </c>
    </row>
    <row r="9" spans="2:13" x14ac:dyDescent="0.3">
      <c r="B9" s="61" t="s">
        <v>267</v>
      </c>
      <c r="C9" s="45">
        <v>433.9199999999995</v>
      </c>
      <c r="D9" s="45">
        <v>573.82999999999936</v>
      </c>
      <c r="E9" s="45">
        <v>1665.1099999999994</v>
      </c>
      <c r="F9" s="45">
        <v>22589.040000000008</v>
      </c>
      <c r="G9" s="118">
        <v>25261.900000000005</v>
      </c>
      <c r="H9" s="117">
        <f t="shared" si="0"/>
        <v>58.378417601687168</v>
      </c>
    </row>
    <row r="10" spans="2:13" x14ac:dyDescent="0.3">
      <c r="B10" s="198" t="s">
        <v>268</v>
      </c>
      <c r="C10" s="46">
        <v>4090.08</v>
      </c>
      <c r="D10" s="46">
        <v>5141.7399999999989</v>
      </c>
      <c r="E10" s="46">
        <v>11451.81</v>
      </c>
      <c r="F10" s="46">
        <v>22589.040000000008</v>
      </c>
      <c r="G10" s="52">
        <v>43272.670000000006</v>
      </c>
      <c r="H10" s="75">
        <f>G10/$G$35*100</f>
        <v>21.711147271267325</v>
      </c>
    </row>
    <row r="11" spans="2:13" x14ac:dyDescent="0.3">
      <c r="B11" s="21" t="s">
        <v>22</v>
      </c>
      <c r="C11" s="45"/>
      <c r="D11" s="45"/>
      <c r="E11" s="45"/>
      <c r="F11" s="45"/>
      <c r="G11" s="118"/>
      <c r="H11" s="10"/>
    </row>
    <row r="12" spans="2:13" x14ac:dyDescent="0.3">
      <c r="B12" s="61" t="s">
        <v>264</v>
      </c>
      <c r="C12" s="45">
        <v>2144.59</v>
      </c>
      <c r="D12" s="45">
        <v>0</v>
      </c>
      <c r="E12" s="45">
        <v>0</v>
      </c>
      <c r="F12" s="45">
        <v>0</v>
      </c>
      <c r="G12" s="118">
        <v>2144.59</v>
      </c>
      <c r="H12" s="117">
        <f>G12/$G$16*100</f>
        <v>11.88003578540941</v>
      </c>
    </row>
    <row r="13" spans="2:13" x14ac:dyDescent="0.3">
      <c r="B13" s="61" t="s">
        <v>265</v>
      </c>
      <c r="C13" s="45">
        <v>80.960000000000008</v>
      </c>
      <c r="D13" s="45">
        <v>3196.0400000000009</v>
      </c>
      <c r="E13" s="45">
        <v>0</v>
      </c>
      <c r="F13" s="45">
        <v>0</v>
      </c>
      <c r="G13" s="118">
        <v>3277.0000000000009</v>
      </c>
      <c r="H13" s="117">
        <f t="shared" ref="H13:H15" si="1">G13/$G$16*100</f>
        <v>18.153062948529389</v>
      </c>
    </row>
    <row r="14" spans="2:13" x14ac:dyDescent="0.3">
      <c r="B14" s="61" t="s">
        <v>266</v>
      </c>
      <c r="C14" s="45">
        <v>41.11</v>
      </c>
      <c r="D14" s="45">
        <v>63.470000000000013</v>
      </c>
      <c r="E14" s="45">
        <v>4643.4100000000008</v>
      </c>
      <c r="F14" s="45">
        <v>0</v>
      </c>
      <c r="G14" s="118">
        <v>4747.9900000000007</v>
      </c>
      <c r="H14" s="117">
        <f>G14/$G$16*100</f>
        <v>26.301666569724762</v>
      </c>
    </row>
    <row r="15" spans="2:13" x14ac:dyDescent="0.3">
      <c r="B15" s="61" t="s">
        <v>267</v>
      </c>
      <c r="C15" s="45">
        <v>64.12</v>
      </c>
      <c r="D15" s="45">
        <v>151.15999999999997</v>
      </c>
      <c r="E15" s="45">
        <v>215.29000000000011</v>
      </c>
      <c r="F15" s="45">
        <v>7451.9000000000051</v>
      </c>
      <c r="G15" s="118">
        <v>7882.4700000000048</v>
      </c>
      <c r="H15" s="117">
        <f t="shared" si="1"/>
        <v>43.665234696336434</v>
      </c>
    </row>
    <row r="16" spans="2:13" x14ac:dyDescent="0.3">
      <c r="B16" s="198" t="s">
        <v>268</v>
      </c>
      <c r="C16" s="46">
        <v>2330.7800000000002</v>
      </c>
      <c r="D16" s="46">
        <v>3410.6700000000005</v>
      </c>
      <c r="E16" s="46">
        <v>4858.7000000000007</v>
      </c>
      <c r="F16" s="46">
        <v>7451.9000000000051</v>
      </c>
      <c r="G16" s="52">
        <v>18052.050000000007</v>
      </c>
      <c r="H16" s="75">
        <f>G16/$G$35*100</f>
        <v>9.0572344183587798</v>
      </c>
    </row>
    <row r="17" spans="2:8" x14ac:dyDescent="0.3">
      <c r="B17" s="21" t="s">
        <v>20</v>
      </c>
      <c r="C17" s="45"/>
      <c r="D17" s="45"/>
      <c r="E17" s="45"/>
      <c r="F17" s="45"/>
      <c r="G17" s="118"/>
      <c r="H17" s="10"/>
    </row>
    <row r="18" spans="2:8" x14ac:dyDescent="0.3">
      <c r="B18" s="61" t="s">
        <v>264</v>
      </c>
      <c r="C18" s="45">
        <v>8686.76</v>
      </c>
      <c r="D18" s="45">
        <v>0</v>
      </c>
      <c r="E18" s="45">
        <v>0</v>
      </c>
      <c r="F18" s="45">
        <v>0</v>
      </c>
      <c r="G18" s="118">
        <v>8686.76</v>
      </c>
      <c r="H18" s="117">
        <f>G18/$G$22*100</f>
        <v>15.116160295238751</v>
      </c>
    </row>
    <row r="19" spans="2:8" x14ac:dyDescent="0.3">
      <c r="B19" s="61" t="s">
        <v>265</v>
      </c>
      <c r="C19" s="45">
        <v>563.63999999999976</v>
      </c>
      <c r="D19" s="45">
        <v>10889.619999999995</v>
      </c>
      <c r="E19" s="45">
        <v>0</v>
      </c>
      <c r="F19" s="45">
        <v>0</v>
      </c>
      <c r="G19" s="118">
        <v>11453.259999999995</v>
      </c>
      <c r="H19" s="117">
        <f>G19/$G$22*100</f>
        <v>19.93025179273355</v>
      </c>
    </row>
    <row r="20" spans="2:8" x14ac:dyDescent="0.3">
      <c r="B20" s="61" t="s">
        <v>266</v>
      </c>
      <c r="C20" s="45">
        <v>287.86</v>
      </c>
      <c r="D20" s="45">
        <v>568.58999999999969</v>
      </c>
      <c r="E20" s="45">
        <v>11950.49</v>
      </c>
      <c r="F20" s="45">
        <v>0</v>
      </c>
      <c r="G20" s="118">
        <v>12806.939999999999</v>
      </c>
      <c r="H20" s="117">
        <f t="shared" ref="H20:H21" si="2">G20/$G$22*100</f>
        <v>22.28584166380848</v>
      </c>
    </row>
    <row r="21" spans="2:8" x14ac:dyDescent="0.3">
      <c r="B21" s="61" t="s">
        <v>267</v>
      </c>
      <c r="C21" s="45">
        <v>189.16999999999993</v>
      </c>
      <c r="D21" s="45">
        <v>749.34999999999957</v>
      </c>
      <c r="E21" s="45">
        <v>1728.3799999999985</v>
      </c>
      <c r="F21" s="45">
        <v>21852.85000000002</v>
      </c>
      <c r="G21" s="118">
        <v>24519.750000000018</v>
      </c>
      <c r="H21" s="117">
        <f t="shared" si="2"/>
        <v>42.667746248219203</v>
      </c>
    </row>
    <row r="22" spans="2:8" x14ac:dyDescent="0.3">
      <c r="B22" s="198" t="s">
        <v>268</v>
      </c>
      <c r="C22" s="46">
        <v>9727.43</v>
      </c>
      <c r="D22" s="46">
        <v>12207.559999999996</v>
      </c>
      <c r="E22" s="46">
        <v>13678.869999999999</v>
      </c>
      <c r="F22" s="46">
        <v>21852.85000000002</v>
      </c>
      <c r="G22" s="52">
        <v>57466.710000000021</v>
      </c>
      <c r="H22" s="75">
        <f>G22/$G$35*100</f>
        <v>28.832706740887748</v>
      </c>
    </row>
    <row r="23" spans="2:8" x14ac:dyDescent="0.3">
      <c r="B23" s="21" t="s">
        <v>25</v>
      </c>
      <c r="C23" s="45"/>
      <c r="D23" s="45"/>
      <c r="E23" s="45"/>
      <c r="F23" s="45"/>
      <c r="G23" s="118"/>
      <c r="H23" s="10"/>
    </row>
    <row r="24" spans="2:8" x14ac:dyDescent="0.3">
      <c r="B24" s="61" t="s">
        <v>264</v>
      </c>
      <c r="C24" s="45">
        <v>4731.49</v>
      </c>
      <c r="D24" s="45">
        <v>0</v>
      </c>
      <c r="E24" s="45">
        <v>0</v>
      </c>
      <c r="F24" s="45">
        <v>0</v>
      </c>
      <c r="G24" s="118">
        <v>4731.49</v>
      </c>
      <c r="H24" s="117">
        <f>G24/$G$28*100</f>
        <v>12.972699832504714</v>
      </c>
    </row>
    <row r="25" spans="2:8" x14ac:dyDescent="0.3">
      <c r="B25" s="61" t="s">
        <v>265</v>
      </c>
      <c r="C25" s="45">
        <v>499.60999999999967</v>
      </c>
      <c r="D25" s="45">
        <v>5625.79</v>
      </c>
      <c r="E25" s="45">
        <v>0</v>
      </c>
      <c r="F25" s="45">
        <v>0</v>
      </c>
      <c r="G25" s="118">
        <v>6125.4</v>
      </c>
      <c r="H25" s="117">
        <f t="shared" ref="H25:H26" si="3">G25/$G$28*100</f>
        <v>16.794492972409195</v>
      </c>
    </row>
    <row r="26" spans="2:8" x14ac:dyDescent="0.3">
      <c r="B26" s="61" t="s">
        <v>266</v>
      </c>
      <c r="C26" s="45">
        <v>328.82000000000005</v>
      </c>
      <c r="D26" s="45">
        <v>500.27999999999986</v>
      </c>
      <c r="E26" s="45">
        <v>6378.3700000000017</v>
      </c>
      <c r="F26" s="45">
        <v>0</v>
      </c>
      <c r="G26" s="118">
        <v>7207.4700000000012</v>
      </c>
      <c r="H26" s="117">
        <f t="shared" si="3"/>
        <v>19.761289754767056</v>
      </c>
    </row>
    <row r="27" spans="2:8" x14ac:dyDescent="0.3">
      <c r="B27" s="61" t="s">
        <v>267</v>
      </c>
      <c r="C27" s="45">
        <v>524.86999999999966</v>
      </c>
      <c r="D27" s="45">
        <v>496.80999999999955</v>
      </c>
      <c r="E27" s="45">
        <v>1383.2199999999998</v>
      </c>
      <c r="F27" s="45">
        <v>16003.410000000018</v>
      </c>
      <c r="G27" s="118">
        <v>18408.310000000016</v>
      </c>
      <c r="H27" s="117">
        <f>G27/$G$28*100</f>
        <v>50.471517440319026</v>
      </c>
    </row>
    <row r="28" spans="2:8" x14ac:dyDescent="0.3">
      <c r="B28" s="198" t="s">
        <v>268</v>
      </c>
      <c r="C28" s="46">
        <v>6084.7899999999991</v>
      </c>
      <c r="D28" s="46">
        <v>6622.8799999999992</v>
      </c>
      <c r="E28" s="46">
        <v>7761.590000000002</v>
      </c>
      <c r="F28" s="46">
        <v>16003.410000000018</v>
      </c>
      <c r="G28" s="52">
        <v>36472.67000000002</v>
      </c>
      <c r="H28" s="75">
        <f>G28/$G$35*100</f>
        <v>18.299391041651326</v>
      </c>
    </row>
    <row r="29" spans="2:8" x14ac:dyDescent="0.3">
      <c r="B29" s="21" t="s">
        <v>24</v>
      </c>
      <c r="C29" s="45"/>
      <c r="D29" s="45"/>
      <c r="E29" s="45"/>
      <c r="F29" s="45"/>
      <c r="G29" s="118"/>
      <c r="H29" s="10"/>
    </row>
    <row r="30" spans="2:8" x14ac:dyDescent="0.3">
      <c r="B30" s="61" t="s">
        <v>264</v>
      </c>
      <c r="C30" s="45">
        <v>6171.91</v>
      </c>
      <c r="D30" s="45">
        <v>0</v>
      </c>
      <c r="E30" s="45">
        <v>0</v>
      </c>
      <c r="F30" s="45">
        <v>0</v>
      </c>
      <c r="G30" s="118">
        <v>6171.91</v>
      </c>
      <c r="H30" s="117">
        <f>G30/$G$34*100</f>
        <v>14.012183421519959</v>
      </c>
    </row>
    <row r="31" spans="2:8" x14ac:dyDescent="0.3">
      <c r="B31" s="61" t="s">
        <v>265</v>
      </c>
      <c r="C31" s="45">
        <v>183.64000000000004</v>
      </c>
      <c r="D31" s="45">
        <v>6203.2300000000005</v>
      </c>
      <c r="E31" s="45">
        <v>0</v>
      </c>
      <c r="F31" s="45">
        <v>0</v>
      </c>
      <c r="G31" s="118">
        <v>6386.8700000000008</v>
      </c>
      <c r="H31" s="117">
        <f t="shared" ref="H31:H33" si="4">G31/$G$34*100</f>
        <v>14.50021045825412</v>
      </c>
    </row>
    <row r="32" spans="2:8" x14ac:dyDescent="0.3">
      <c r="B32" s="61" t="s">
        <v>266</v>
      </c>
      <c r="C32" s="45">
        <v>140.58000000000004</v>
      </c>
      <c r="D32" s="45">
        <v>112.46000000000001</v>
      </c>
      <c r="E32" s="45">
        <v>4742.8499999999995</v>
      </c>
      <c r="F32" s="45">
        <v>0</v>
      </c>
      <c r="G32" s="118">
        <v>4995.8899999999994</v>
      </c>
      <c r="H32" s="117">
        <f>G32/$G$34*100</f>
        <v>11.342246895002898</v>
      </c>
    </row>
    <row r="33" spans="2:8" x14ac:dyDescent="0.3">
      <c r="B33" s="61" t="s">
        <v>267</v>
      </c>
      <c r="C33" s="45">
        <v>609.72</v>
      </c>
      <c r="D33" s="45">
        <v>615.54999999999961</v>
      </c>
      <c r="E33" s="45">
        <v>959.6099999999999</v>
      </c>
      <c r="F33" s="45">
        <v>24307.19</v>
      </c>
      <c r="G33" s="118">
        <v>26492.07</v>
      </c>
      <c r="H33" s="117">
        <f t="shared" si="4"/>
        <v>60.145359225223025</v>
      </c>
    </row>
    <row r="34" spans="2:8" x14ac:dyDescent="0.3">
      <c r="B34" s="198" t="s">
        <v>268</v>
      </c>
      <c r="C34" s="46">
        <v>7105.85</v>
      </c>
      <c r="D34" s="46">
        <v>6931.24</v>
      </c>
      <c r="E34" s="46">
        <v>5702.4599999999991</v>
      </c>
      <c r="F34" s="46">
        <v>24307.19</v>
      </c>
      <c r="G34" s="52">
        <v>44046.74</v>
      </c>
      <c r="H34" s="75">
        <f>G34/$G$35*100</f>
        <v>22.099520527834805</v>
      </c>
    </row>
    <row r="35" spans="2:8" ht="15" thickBot="1" x14ac:dyDescent="0.35">
      <c r="B35" s="28" t="s">
        <v>219</v>
      </c>
      <c r="C35" s="47">
        <f>C34+C28+C22+C16+C10</f>
        <v>29338.93</v>
      </c>
      <c r="D35" s="47">
        <f t="shared" ref="D35:G35" si="5">D34+D28+D22+D16+D10</f>
        <v>34314.089999999997</v>
      </c>
      <c r="E35" s="47">
        <f t="shared" si="5"/>
        <v>43453.43</v>
      </c>
      <c r="F35" s="47">
        <f t="shared" si="5"/>
        <v>92204.390000000058</v>
      </c>
      <c r="G35" s="120">
        <f t="shared" si="5"/>
        <v>199310.84000000008</v>
      </c>
      <c r="H35" s="119">
        <v>100</v>
      </c>
    </row>
    <row r="36" spans="2:8" x14ac:dyDescent="0.3">
      <c r="B36" s="200"/>
    </row>
  </sheetData>
  <mergeCells count="3">
    <mergeCell ref="C2:F2"/>
    <mergeCell ref="G2:G3"/>
    <mergeCell ref="H2:H3"/>
  </mergeCells>
  <pageMargins left="0.511811024" right="0.511811024" top="0.78740157499999996" bottom="0.78740157499999996" header="0.31496062000000002" footer="0.3149606200000000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M35"/>
  <sheetViews>
    <sheetView showGridLines="0" workbookViewId="0"/>
  </sheetViews>
  <sheetFormatPr defaultRowHeight="14.4" x14ac:dyDescent="0.3"/>
  <cols>
    <col min="2" max="2" width="24" customWidth="1"/>
    <col min="3" max="6" width="9.6640625" bestFit="1" customWidth="1"/>
    <col min="7" max="7" width="10.88671875" customWidth="1"/>
  </cols>
  <sheetData>
    <row r="1" spans="2:13" ht="15" thickBot="1" x14ac:dyDescent="0.35">
      <c r="B1" s="516" t="s">
        <v>269</v>
      </c>
      <c r="C1" s="516"/>
      <c r="D1" s="516"/>
      <c r="E1" s="516"/>
      <c r="F1" s="516"/>
      <c r="G1" s="516"/>
      <c r="H1" s="516"/>
      <c r="I1" s="465"/>
      <c r="J1" s="465"/>
      <c r="K1" s="465"/>
      <c r="L1" s="465"/>
      <c r="M1" s="465"/>
    </row>
    <row r="2" spans="2:13" ht="15" thickBot="1" x14ac:dyDescent="0.35">
      <c r="B2" s="56" t="s">
        <v>261</v>
      </c>
      <c r="C2" s="531" t="s">
        <v>263</v>
      </c>
      <c r="D2" s="533"/>
      <c r="E2" s="533"/>
      <c r="F2" s="532"/>
      <c r="G2" s="529" t="s">
        <v>27</v>
      </c>
      <c r="H2" s="534" t="s">
        <v>183</v>
      </c>
    </row>
    <row r="3" spans="2:13" ht="27" thickBot="1" x14ac:dyDescent="0.35">
      <c r="B3" s="58" t="s">
        <v>270</v>
      </c>
      <c r="C3" s="58" t="s">
        <v>251</v>
      </c>
      <c r="D3" s="58" t="s">
        <v>252</v>
      </c>
      <c r="E3" s="58" t="s">
        <v>253</v>
      </c>
      <c r="F3" s="58" t="s">
        <v>254</v>
      </c>
      <c r="G3" s="530"/>
      <c r="H3" s="535"/>
    </row>
    <row r="4" spans="2:13" ht="26.4" x14ac:dyDescent="0.3">
      <c r="B4" s="21"/>
      <c r="C4" s="102" t="s">
        <v>152</v>
      </c>
      <c r="D4" s="102" t="s">
        <v>152</v>
      </c>
      <c r="E4" s="102" t="s">
        <v>152</v>
      </c>
      <c r="F4" s="102" t="s">
        <v>152</v>
      </c>
      <c r="G4" s="13" t="s">
        <v>152</v>
      </c>
      <c r="H4" s="69" t="s">
        <v>32</v>
      </c>
    </row>
    <row r="5" spans="2:13" x14ac:dyDescent="0.3">
      <c r="B5" s="21" t="s">
        <v>271</v>
      </c>
      <c r="C5" s="23"/>
      <c r="D5" s="23"/>
      <c r="E5" s="23"/>
      <c r="F5" s="23"/>
      <c r="G5" s="24"/>
      <c r="H5" s="10"/>
    </row>
    <row r="6" spans="2:13" x14ac:dyDescent="0.3">
      <c r="B6" s="61" t="s">
        <v>264</v>
      </c>
      <c r="C6" s="45">
        <v>3309.6499999999987</v>
      </c>
      <c r="D6" s="45">
        <v>0</v>
      </c>
      <c r="E6" s="45">
        <v>0</v>
      </c>
      <c r="F6" s="45">
        <v>0</v>
      </c>
      <c r="G6" s="118">
        <v>3309.6499999999987</v>
      </c>
      <c r="H6" s="117">
        <f>G6/$G$10*100</f>
        <v>10.922868800492667</v>
      </c>
    </row>
    <row r="7" spans="2:13" x14ac:dyDescent="0.3">
      <c r="B7" s="61" t="s">
        <v>265</v>
      </c>
      <c r="C7" s="45">
        <v>342.9799999999999</v>
      </c>
      <c r="D7" s="45">
        <v>4394.7099999999991</v>
      </c>
      <c r="E7" s="45">
        <v>0</v>
      </c>
      <c r="F7" s="45">
        <v>0</v>
      </c>
      <c r="G7" s="118">
        <v>4737.6899999999987</v>
      </c>
      <c r="H7" s="117">
        <f t="shared" ref="H7:H9" si="0">G7/$G$10*100</f>
        <v>15.635842547521978</v>
      </c>
    </row>
    <row r="8" spans="2:13" x14ac:dyDescent="0.3">
      <c r="B8" s="61" t="s">
        <v>266</v>
      </c>
      <c r="C8" s="45">
        <v>79.860000000000056</v>
      </c>
      <c r="D8" s="45">
        <v>140.92000000000007</v>
      </c>
      <c r="E8" s="45">
        <v>3473.0800000000008</v>
      </c>
      <c r="F8" s="45">
        <v>0</v>
      </c>
      <c r="G8" s="118">
        <v>3693.860000000001</v>
      </c>
      <c r="H8" s="117">
        <f t="shared" si="0"/>
        <v>12.190880651243447</v>
      </c>
    </row>
    <row r="9" spans="2:13" x14ac:dyDescent="0.3">
      <c r="B9" s="61" t="s">
        <v>267</v>
      </c>
      <c r="C9" s="45">
        <v>417.11999999999983</v>
      </c>
      <c r="D9" s="45">
        <v>645.0299999999994</v>
      </c>
      <c r="E9" s="45">
        <v>1377.9399999999985</v>
      </c>
      <c r="F9" s="45">
        <v>16118.899999999998</v>
      </c>
      <c r="G9" s="118">
        <v>18558.989999999994</v>
      </c>
      <c r="H9" s="117">
        <f t="shared" si="0"/>
        <v>61.250408000741899</v>
      </c>
    </row>
    <row r="10" spans="2:13" x14ac:dyDescent="0.3">
      <c r="B10" s="21" t="s">
        <v>272</v>
      </c>
      <c r="C10" s="46">
        <v>4149.6099999999988</v>
      </c>
      <c r="D10" s="46">
        <v>5180.6599999999989</v>
      </c>
      <c r="E10" s="46">
        <v>4851.0199999999995</v>
      </c>
      <c r="F10" s="46">
        <v>16118.899999999998</v>
      </c>
      <c r="G10" s="52">
        <v>30300.189999999995</v>
      </c>
      <c r="H10" s="75">
        <f>G10/$G$35*100</f>
        <v>15.202479704565988</v>
      </c>
    </row>
    <row r="11" spans="2:13" x14ac:dyDescent="0.3">
      <c r="B11" s="21" t="s">
        <v>273</v>
      </c>
      <c r="C11" s="45"/>
      <c r="D11" s="45"/>
      <c r="E11" s="45"/>
      <c r="F11" s="45"/>
      <c r="G11" s="118"/>
      <c r="H11" s="10"/>
    </row>
    <row r="12" spans="2:13" x14ac:dyDescent="0.3">
      <c r="B12" s="61" t="s">
        <v>264</v>
      </c>
      <c r="C12" s="45">
        <v>2876.0099999999993</v>
      </c>
      <c r="D12" s="45">
        <v>0</v>
      </c>
      <c r="E12" s="45">
        <v>0</v>
      </c>
      <c r="F12" s="45">
        <v>0</v>
      </c>
      <c r="G12" s="118">
        <v>2876.0099999999993</v>
      </c>
      <c r="H12" s="117">
        <f>G12/$G$16*100</f>
        <v>23.660737791233384</v>
      </c>
    </row>
    <row r="13" spans="2:13" x14ac:dyDescent="0.3">
      <c r="B13" s="61" t="s">
        <v>265</v>
      </c>
      <c r="C13" s="45">
        <v>77.31</v>
      </c>
      <c r="D13" s="45">
        <v>3272.6599999999989</v>
      </c>
      <c r="E13" s="45">
        <v>0</v>
      </c>
      <c r="F13" s="45">
        <v>0</v>
      </c>
      <c r="G13" s="118">
        <v>3349.9699999999989</v>
      </c>
      <c r="H13" s="117">
        <f t="shared" ref="H13:H15" si="1">G13/$G$16*100</f>
        <v>27.559974331973148</v>
      </c>
    </row>
    <row r="14" spans="2:13" x14ac:dyDescent="0.3">
      <c r="B14" s="61" t="s">
        <v>266</v>
      </c>
      <c r="C14" s="45">
        <v>32.270000000000003</v>
      </c>
      <c r="D14" s="45">
        <v>69.309999999999988</v>
      </c>
      <c r="E14" s="45">
        <v>1573.4700000000003</v>
      </c>
      <c r="F14" s="45">
        <v>0</v>
      </c>
      <c r="G14" s="118">
        <v>1675.0500000000002</v>
      </c>
      <c r="H14" s="117">
        <f>G14/$G$16*100</f>
        <v>13.780521916546009</v>
      </c>
    </row>
    <row r="15" spans="2:13" x14ac:dyDescent="0.3">
      <c r="B15" s="61" t="s">
        <v>267</v>
      </c>
      <c r="C15" s="45">
        <v>125.46000000000004</v>
      </c>
      <c r="D15" s="45">
        <v>144.57</v>
      </c>
      <c r="E15" s="45">
        <v>283.26000000000005</v>
      </c>
      <c r="F15" s="45">
        <v>3700.88</v>
      </c>
      <c r="G15" s="118">
        <v>4254.17</v>
      </c>
      <c r="H15" s="117">
        <f t="shared" si="1"/>
        <v>34.998765960247475</v>
      </c>
    </row>
    <row r="16" spans="2:13" x14ac:dyDescent="0.3">
      <c r="B16" s="21" t="s">
        <v>272</v>
      </c>
      <c r="C16" s="46">
        <v>3111.0499999999993</v>
      </c>
      <c r="D16" s="46">
        <v>3486.5399999999991</v>
      </c>
      <c r="E16" s="46">
        <v>1856.7300000000002</v>
      </c>
      <c r="F16" s="46">
        <v>3700.88</v>
      </c>
      <c r="G16" s="52">
        <v>12155.199999999997</v>
      </c>
      <c r="H16" s="75">
        <f>G16/$G$35*100</f>
        <v>6.0986146062100763</v>
      </c>
    </row>
    <row r="17" spans="2:8" x14ac:dyDescent="0.3">
      <c r="B17" s="21" t="s">
        <v>274</v>
      </c>
      <c r="C17" s="45"/>
      <c r="D17" s="45"/>
      <c r="E17" s="45"/>
      <c r="F17" s="45"/>
      <c r="G17" s="118"/>
      <c r="H17" s="117"/>
    </row>
    <row r="18" spans="2:8" x14ac:dyDescent="0.3">
      <c r="B18" s="61" t="s">
        <v>264</v>
      </c>
      <c r="C18" s="45">
        <v>10633.119999999999</v>
      </c>
      <c r="D18" s="45">
        <v>0</v>
      </c>
      <c r="E18" s="45">
        <v>0</v>
      </c>
      <c r="F18" s="45">
        <v>0</v>
      </c>
      <c r="G18" s="118">
        <v>10633.119999999999</v>
      </c>
      <c r="H18" s="117">
        <f>G18/$G$22*100</f>
        <v>14.266569991944367</v>
      </c>
    </row>
    <row r="19" spans="2:8" x14ac:dyDescent="0.3">
      <c r="B19" s="61" t="s">
        <v>265</v>
      </c>
      <c r="C19" s="45">
        <v>703.71999999999957</v>
      </c>
      <c r="D19" s="45">
        <v>12670.289999999995</v>
      </c>
      <c r="E19" s="45">
        <v>0</v>
      </c>
      <c r="F19" s="45">
        <v>0</v>
      </c>
      <c r="G19" s="118">
        <v>13374.009999999995</v>
      </c>
      <c r="H19" s="117">
        <f>G19/$G$22*100</f>
        <v>17.944051203970599</v>
      </c>
    </row>
    <row r="20" spans="2:8" x14ac:dyDescent="0.3">
      <c r="B20" s="61" t="s">
        <v>266</v>
      </c>
      <c r="C20" s="45">
        <v>548.39999999999986</v>
      </c>
      <c r="D20" s="45">
        <v>738.51999999999953</v>
      </c>
      <c r="E20" s="45">
        <v>17685.020000000004</v>
      </c>
      <c r="F20" s="45">
        <v>0</v>
      </c>
      <c r="G20" s="118">
        <v>18971.940000000002</v>
      </c>
      <c r="H20" s="117">
        <f t="shared" ref="H20" si="2">G20/$G$22*100</f>
        <v>25.454853316145126</v>
      </c>
    </row>
    <row r="21" spans="2:8" x14ac:dyDescent="0.3">
      <c r="B21" s="61" t="s">
        <v>267</v>
      </c>
      <c r="C21" s="45">
        <v>609.30999999999983</v>
      </c>
      <c r="D21" s="45">
        <v>711.81</v>
      </c>
      <c r="E21" s="45">
        <v>1558.6699999999996</v>
      </c>
      <c r="F21" s="45">
        <v>28672.860000000015</v>
      </c>
      <c r="G21" s="118">
        <v>31552.650000000016</v>
      </c>
      <c r="H21" s="117">
        <f>G21/$G$22*100</f>
        <v>42.334525487939921</v>
      </c>
    </row>
    <row r="22" spans="2:8" x14ac:dyDescent="0.3">
      <c r="B22" s="21" t="s">
        <v>272</v>
      </c>
      <c r="C22" s="46">
        <v>12494.549999999997</v>
      </c>
      <c r="D22" s="46">
        <v>14120.619999999994</v>
      </c>
      <c r="E22" s="46">
        <v>19243.690000000002</v>
      </c>
      <c r="F22" s="46">
        <v>28672.860000000015</v>
      </c>
      <c r="G22" s="52">
        <v>74531.72</v>
      </c>
      <c r="H22" s="75">
        <f>G22/$G$35*100</f>
        <v>37.394714707940615</v>
      </c>
    </row>
    <row r="23" spans="2:8" x14ac:dyDescent="0.3">
      <c r="B23" s="21" t="s">
        <v>275</v>
      </c>
      <c r="C23" s="45"/>
      <c r="D23" s="45"/>
      <c r="E23" s="45"/>
      <c r="F23" s="45"/>
      <c r="G23" s="118"/>
      <c r="H23" s="117"/>
    </row>
    <row r="24" spans="2:8" x14ac:dyDescent="0.3">
      <c r="B24" s="61" t="s">
        <v>264</v>
      </c>
      <c r="C24" s="45">
        <v>6153.4100000000035</v>
      </c>
      <c r="D24" s="45">
        <v>0</v>
      </c>
      <c r="E24" s="45">
        <v>0</v>
      </c>
      <c r="F24" s="45">
        <v>0</v>
      </c>
      <c r="G24" s="118">
        <v>6153.4100000000035</v>
      </c>
      <c r="H24" s="117">
        <f>G24/$G$28*100</f>
        <v>10.108526770122811</v>
      </c>
    </row>
    <row r="25" spans="2:8" x14ac:dyDescent="0.3">
      <c r="B25" s="61" t="s">
        <v>265</v>
      </c>
      <c r="C25" s="45">
        <v>251.61999999999983</v>
      </c>
      <c r="D25" s="45">
        <v>6474.02</v>
      </c>
      <c r="E25" s="45">
        <v>0</v>
      </c>
      <c r="F25" s="45">
        <v>0</v>
      </c>
      <c r="G25" s="118">
        <v>6725.64</v>
      </c>
      <c r="H25" s="117">
        <f t="shared" ref="H25" si="3">G25/$G$28*100</f>
        <v>11.048558764361346</v>
      </c>
    </row>
    <row r="26" spans="2:8" x14ac:dyDescent="0.3">
      <c r="B26" s="61" t="s">
        <v>266</v>
      </c>
      <c r="C26" s="45">
        <v>206.70999999999998</v>
      </c>
      <c r="D26" s="45">
        <v>368.51999999999987</v>
      </c>
      <c r="E26" s="45">
        <v>10645.220000000007</v>
      </c>
      <c r="F26" s="45">
        <v>0</v>
      </c>
      <c r="G26" s="118">
        <v>11220.450000000006</v>
      </c>
      <c r="H26" s="117">
        <f>G26/$G$28*100</f>
        <v>18.432417017202575</v>
      </c>
    </row>
    <row r="27" spans="2:8" x14ac:dyDescent="0.3">
      <c r="B27" s="61" t="s">
        <v>267</v>
      </c>
      <c r="C27" s="45">
        <v>520.8799999999992</v>
      </c>
      <c r="D27" s="45">
        <v>861.77999999999963</v>
      </c>
      <c r="E27" s="45">
        <v>2200.4500000000003</v>
      </c>
      <c r="F27" s="45">
        <v>33190.850000000013</v>
      </c>
      <c r="G27" s="118">
        <v>36773.960000000014</v>
      </c>
      <c r="H27" s="117">
        <f>G27/$G$28*100</f>
        <v>60.410497448313272</v>
      </c>
    </row>
    <row r="28" spans="2:8" x14ac:dyDescent="0.3">
      <c r="B28" s="21" t="s">
        <v>272</v>
      </c>
      <c r="C28" s="46">
        <v>7132.6200000000026</v>
      </c>
      <c r="D28" s="46">
        <v>7704.32</v>
      </c>
      <c r="E28" s="46">
        <v>12845.670000000007</v>
      </c>
      <c r="F28" s="46">
        <v>33190.850000000013</v>
      </c>
      <c r="G28" s="52">
        <v>60873.460000000021</v>
      </c>
      <c r="H28" s="75">
        <f>G28/$G$35*100</f>
        <v>30.541971525482513</v>
      </c>
    </row>
    <row r="29" spans="2:8" x14ac:dyDescent="0.3">
      <c r="B29" s="21" t="s">
        <v>5</v>
      </c>
      <c r="C29" s="45"/>
      <c r="D29" s="45"/>
      <c r="E29" s="45"/>
      <c r="F29" s="45"/>
      <c r="G29" s="118"/>
      <c r="H29" s="117"/>
    </row>
    <row r="30" spans="2:8" x14ac:dyDescent="0.3">
      <c r="B30" s="61" t="s">
        <v>264</v>
      </c>
      <c r="C30" s="45">
        <v>2088.9099999999994</v>
      </c>
      <c r="D30" s="45">
        <v>0</v>
      </c>
      <c r="E30" s="45">
        <v>0</v>
      </c>
      <c r="F30" s="45">
        <v>0</v>
      </c>
      <c r="G30" s="118">
        <v>2088.9099999999994</v>
      </c>
      <c r="H30" s="117">
        <f>G30/$G$34*100</f>
        <v>9.7383855774309556</v>
      </c>
    </row>
    <row r="31" spans="2:8" x14ac:dyDescent="0.3">
      <c r="B31" s="61" t="s">
        <v>265</v>
      </c>
      <c r="C31" s="45">
        <v>110.33000000000006</v>
      </c>
      <c r="D31" s="45">
        <v>3376.0499999999997</v>
      </c>
      <c r="E31" s="45">
        <v>0</v>
      </c>
      <c r="F31" s="45">
        <v>0</v>
      </c>
      <c r="G31" s="118">
        <v>3486.3799999999997</v>
      </c>
      <c r="H31" s="117">
        <f t="shared" ref="H31:H33" si="4">G31/$G$34*100</f>
        <v>16.25331522633514</v>
      </c>
    </row>
    <row r="32" spans="2:8" x14ac:dyDescent="0.3">
      <c r="B32" s="61" t="s">
        <v>266</v>
      </c>
      <c r="C32" s="45">
        <v>102.83000000000001</v>
      </c>
      <c r="D32" s="45">
        <v>222.39</v>
      </c>
      <c r="E32" s="45">
        <v>4125.03</v>
      </c>
      <c r="F32" s="45">
        <v>0</v>
      </c>
      <c r="G32" s="118">
        <v>4450.25</v>
      </c>
      <c r="H32" s="117">
        <f>G32/$G$34*100</f>
        <v>20.746825098238851</v>
      </c>
    </row>
    <row r="33" spans="2:8" x14ac:dyDescent="0.3">
      <c r="B33" s="61" t="s">
        <v>267</v>
      </c>
      <c r="C33" s="45">
        <v>149.03</v>
      </c>
      <c r="D33" s="45">
        <v>223.51</v>
      </c>
      <c r="E33" s="45">
        <v>531.28999999999985</v>
      </c>
      <c r="F33" s="45">
        <v>10520.900000000003</v>
      </c>
      <c r="G33" s="118">
        <v>11424.730000000003</v>
      </c>
      <c r="H33" s="117">
        <f t="shared" si="4"/>
        <v>53.261474097995041</v>
      </c>
    </row>
    <row r="34" spans="2:8" x14ac:dyDescent="0.3">
      <c r="B34" s="21" t="s">
        <v>272</v>
      </c>
      <c r="C34" s="46">
        <v>2451.0999999999995</v>
      </c>
      <c r="D34" s="46">
        <v>3821.95</v>
      </c>
      <c r="E34" s="46">
        <v>4656.32</v>
      </c>
      <c r="F34" s="46">
        <v>10520.900000000003</v>
      </c>
      <c r="G34" s="52">
        <v>21450.270000000004</v>
      </c>
      <c r="H34" s="75">
        <f>G34/$G$35*100</f>
        <v>10.7622194558008</v>
      </c>
    </row>
    <row r="35" spans="2:8" ht="15" thickBot="1" x14ac:dyDescent="0.35">
      <c r="B35" s="28" t="s">
        <v>276</v>
      </c>
      <c r="C35" s="47">
        <f>C34+C28+C22+C16+C10</f>
        <v>29338.929999999993</v>
      </c>
      <c r="D35" s="47">
        <f t="shared" ref="D35:G35" si="5">D34+D28+D22+D16+D10</f>
        <v>34314.089999999989</v>
      </c>
      <c r="E35" s="47">
        <f t="shared" si="5"/>
        <v>43453.430000000008</v>
      </c>
      <c r="F35" s="47">
        <f t="shared" si="5"/>
        <v>92204.390000000029</v>
      </c>
      <c r="G35" s="120">
        <f t="shared" si="5"/>
        <v>199310.84000000003</v>
      </c>
      <c r="H35" s="119">
        <v>100</v>
      </c>
    </row>
  </sheetData>
  <mergeCells count="3">
    <mergeCell ref="C2:F2"/>
    <mergeCell ref="G2:G3"/>
    <mergeCell ref="H2:H3"/>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M32"/>
  <sheetViews>
    <sheetView showGridLines="0" workbookViewId="0"/>
  </sheetViews>
  <sheetFormatPr defaultRowHeight="14.4" x14ac:dyDescent="0.3"/>
  <cols>
    <col min="2" max="2" width="25.33203125" customWidth="1"/>
    <col min="3" max="3" width="15" customWidth="1"/>
    <col min="4" max="4" width="13.44140625" customWidth="1"/>
    <col min="5" max="5" width="13.6640625" customWidth="1"/>
    <col min="6" max="6" width="14.6640625" customWidth="1"/>
    <col min="7" max="7" width="12.6640625" customWidth="1"/>
  </cols>
  <sheetData>
    <row r="1" spans="2:13" ht="15" thickBot="1" x14ac:dyDescent="0.35">
      <c r="B1" s="516" t="s">
        <v>277</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15" thickBot="1" x14ac:dyDescent="0.35">
      <c r="B3" s="58" t="s">
        <v>278</v>
      </c>
      <c r="C3" s="58" t="s">
        <v>251</v>
      </c>
      <c r="D3" s="58" t="s">
        <v>252</v>
      </c>
      <c r="E3" s="58" t="s">
        <v>253</v>
      </c>
      <c r="F3" s="58" t="s">
        <v>254</v>
      </c>
      <c r="G3" s="535"/>
    </row>
    <row r="4" spans="2:13" ht="26.4" x14ac:dyDescent="0.3">
      <c r="B4" s="21"/>
      <c r="C4" s="102" t="s">
        <v>152</v>
      </c>
      <c r="D4" s="102" t="s">
        <v>152</v>
      </c>
      <c r="E4" s="102" t="s">
        <v>152</v>
      </c>
      <c r="F4" s="102" t="s">
        <v>152</v>
      </c>
      <c r="G4" s="13" t="s">
        <v>152</v>
      </c>
    </row>
    <row r="5" spans="2:13" x14ac:dyDescent="0.3">
      <c r="B5" s="21" t="s">
        <v>68</v>
      </c>
      <c r="C5" s="23"/>
      <c r="D5" s="23"/>
      <c r="E5" s="23"/>
      <c r="F5" s="23"/>
      <c r="G5" s="24"/>
    </row>
    <row r="6" spans="2:13" x14ac:dyDescent="0.3">
      <c r="B6" s="201" t="s">
        <v>279</v>
      </c>
      <c r="C6" s="45">
        <v>70.259999999999991</v>
      </c>
      <c r="D6" s="45">
        <v>0</v>
      </c>
      <c r="E6" s="45">
        <v>0</v>
      </c>
      <c r="F6" s="45">
        <v>0</v>
      </c>
      <c r="G6" s="118">
        <v>70.259999999999991</v>
      </c>
    </row>
    <row r="7" spans="2:13" x14ac:dyDescent="0.3">
      <c r="B7" s="201" t="s">
        <v>280</v>
      </c>
      <c r="C7" s="45">
        <v>0.66</v>
      </c>
      <c r="D7" s="45">
        <v>69.31</v>
      </c>
      <c r="E7" s="45">
        <v>0</v>
      </c>
      <c r="F7" s="45">
        <v>0</v>
      </c>
      <c r="G7" s="118">
        <v>69.97</v>
      </c>
    </row>
    <row r="8" spans="2:13" x14ac:dyDescent="0.3">
      <c r="B8" s="201" t="s">
        <v>281</v>
      </c>
      <c r="C8" s="45">
        <v>0.28000000000000003</v>
      </c>
      <c r="D8" s="45">
        <v>1.83</v>
      </c>
      <c r="E8" s="45">
        <v>369.96999999999997</v>
      </c>
      <c r="F8" s="45">
        <v>0</v>
      </c>
      <c r="G8" s="118">
        <v>372.08</v>
      </c>
    </row>
    <row r="9" spans="2:13" x14ac:dyDescent="0.3">
      <c r="B9" s="201" t="s">
        <v>282</v>
      </c>
      <c r="C9" s="45">
        <v>1.5999999999999999</v>
      </c>
      <c r="D9" s="45">
        <v>4.0999999999999988</v>
      </c>
      <c r="E9" s="45">
        <v>49.6</v>
      </c>
      <c r="F9" s="45">
        <v>1639.1</v>
      </c>
      <c r="G9" s="118">
        <v>1694.3999999999999</v>
      </c>
    </row>
    <row r="10" spans="2:13" x14ac:dyDescent="0.3">
      <c r="B10" s="198" t="s">
        <v>283</v>
      </c>
      <c r="C10" s="46">
        <v>72.799999999999983</v>
      </c>
      <c r="D10" s="46">
        <v>75.239999999999995</v>
      </c>
      <c r="E10" s="46">
        <v>419.57</v>
      </c>
      <c r="F10" s="46">
        <v>1639.1</v>
      </c>
      <c r="G10" s="52">
        <v>2206.71</v>
      </c>
    </row>
    <row r="11" spans="2:13" x14ac:dyDescent="0.3">
      <c r="B11" s="21" t="s">
        <v>235</v>
      </c>
      <c r="C11" s="45"/>
      <c r="D11" s="45"/>
      <c r="E11" s="45"/>
      <c r="F11" s="45"/>
      <c r="G11" s="118"/>
    </row>
    <row r="12" spans="2:13" x14ac:dyDescent="0.3">
      <c r="B12" s="201" t="s">
        <v>279</v>
      </c>
      <c r="C12" s="45">
        <v>246.60000000000002</v>
      </c>
      <c r="D12" s="45">
        <v>0</v>
      </c>
      <c r="E12" s="45">
        <v>0</v>
      </c>
      <c r="F12" s="45">
        <v>0</v>
      </c>
      <c r="G12" s="118">
        <v>246.60000000000002</v>
      </c>
    </row>
    <row r="13" spans="2:13" x14ac:dyDescent="0.3">
      <c r="B13" s="201" t="s">
        <v>280</v>
      </c>
      <c r="C13" s="45">
        <v>50.26</v>
      </c>
      <c r="D13" s="45">
        <v>418.90999999999997</v>
      </c>
      <c r="E13" s="45">
        <v>0</v>
      </c>
      <c r="F13" s="45">
        <v>0</v>
      </c>
      <c r="G13" s="118">
        <v>469.16999999999996</v>
      </c>
    </row>
    <row r="14" spans="2:13" x14ac:dyDescent="0.3">
      <c r="B14" s="201" t="s">
        <v>281</v>
      </c>
      <c r="C14" s="45">
        <v>2.2799999999999998</v>
      </c>
      <c r="D14" s="45">
        <v>18.170000000000002</v>
      </c>
      <c r="E14" s="45">
        <v>437.31</v>
      </c>
      <c r="F14" s="45">
        <v>0</v>
      </c>
      <c r="G14" s="118">
        <v>457.76</v>
      </c>
    </row>
    <row r="15" spans="2:13" x14ac:dyDescent="0.3">
      <c r="B15" s="201" t="s">
        <v>282</v>
      </c>
      <c r="C15" s="45">
        <v>100.33</v>
      </c>
      <c r="D15" s="45">
        <v>122.11000000000001</v>
      </c>
      <c r="E15" s="45">
        <v>250.26</v>
      </c>
      <c r="F15" s="45">
        <v>2628.84</v>
      </c>
      <c r="G15" s="118">
        <v>3101.54</v>
      </c>
    </row>
    <row r="16" spans="2:13" x14ac:dyDescent="0.3">
      <c r="B16" s="198" t="s">
        <v>283</v>
      </c>
      <c r="C16" s="46">
        <v>399.46999999999997</v>
      </c>
      <c r="D16" s="46">
        <v>559.19000000000005</v>
      </c>
      <c r="E16" s="46">
        <v>687.56999999999994</v>
      </c>
      <c r="F16" s="46">
        <v>2628.84</v>
      </c>
      <c r="G16" s="52">
        <v>4275.07</v>
      </c>
    </row>
    <row r="17" spans="2:8" x14ac:dyDescent="0.3">
      <c r="B17" s="21" t="s">
        <v>236</v>
      </c>
      <c r="C17" s="45"/>
      <c r="D17" s="45"/>
      <c r="E17" s="45"/>
      <c r="F17" s="45"/>
      <c r="G17" s="118"/>
    </row>
    <row r="18" spans="2:8" x14ac:dyDescent="0.3">
      <c r="B18" s="201" t="s">
        <v>279</v>
      </c>
      <c r="C18" s="45">
        <v>28.119999999999997</v>
      </c>
      <c r="D18" s="45">
        <v>0</v>
      </c>
      <c r="E18" s="45">
        <v>0</v>
      </c>
      <c r="F18" s="45">
        <v>0</v>
      </c>
      <c r="G18" s="118">
        <v>28.119999999999997</v>
      </c>
    </row>
    <row r="19" spans="2:8" x14ac:dyDescent="0.3">
      <c r="B19" s="201" t="s">
        <v>280</v>
      </c>
      <c r="C19" s="45">
        <v>0.16</v>
      </c>
      <c r="D19" s="45">
        <v>31.159999999999997</v>
      </c>
      <c r="E19" s="45">
        <v>0</v>
      </c>
      <c r="F19" s="45">
        <v>0</v>
      </c>
      <c r="G19" s="118">
        <v>31.319999999999997</v>
      </c>
    </row>
    <row r="20" spans="2:8" x14ac:dyDescent="0.3">
      <c r="B20" s="201" t="s">
        <v>281</v>
      </c>
      <c r="C20" s="45">
        <v>0.5</v>
      </c>
      <c r="D20" s="45">
        <v>2.5700000000000003</v>
      </c>
      <c r="E20" s="45">
        <v>70.73</v>
      </c>
      <c r="F20" s="45">
        <v>0</v>
      </c>
      <c r="G20" s="118">
        <v>73.800000000000011</v>
      </c>
    </row>
    <row r="21" spans="2:8" x14ac:dyDescent="0.3">
      <c r="B21" s="201" t="s">
        <v>282</v>
      </c>
      <c r="C21" s="45">
        <v>33.56</v>
      </c>
      <c r="D21" s="45">
        <v>31.200000000000003</v>
      </c>
      <c r="E21" s="45">
        <v>97.74</v>
      </c>
      <c r="F21" s="45">
        <v>647.85999999999979</v>
      </c>
      <c r="G21" s="118">
        <v>810.35999999999979</v>
      </c>
    </row>
    <row r="22" spans="2:8" x14ac:dyDescent="0.3">
      <c r="B22" s="198" t="s">
        <v>283</v>
      </c>
      <c r="C22" s="46">
        <v>62.34</v>
      </c>
      <c r="D22" s="46">
        <v>64.930000000000007</v>
      </c>
      <c r="E22" s="46">
        <v>168.47</v>
      </c>
      <c r="F22" s="46">
        <v>647.85999999999979</v>
      </c>
      <c r="G22" s="52">
        <v>943.5999999999998</v>
      </c>
    </row>
    <row r="23" spans="2:8" x14ac:dyDescent="0.3">
      <c r="B23" s="21" t="s">
        <v>23</v>
      </c>
      <c r="C23" s="45"/>
      <c r="D23" s="45"/>
      <c r="E23" s="45"/>
      <c r="F23" s="45"/>
      <c r="G23" s="118"/>
    </row>
    <row r="24" spans="2:8" x14ac:dyDescent="0.3">
      <c r="B24" s="61" t="s">
        <v>284</v>
      </c>
      <c r="C24" s="45">
        <f>C6+C12+C18</f>
        <v>344.98</v>
      </c>
      <c r="D24" s="45">
        <f t="shared" ref="D24:G24" si="0">D6+D12+D18</f>
        <v>0</v>
      </c>
      <c r="E24" s="45">
        <f t="shared" si="0"/>
        <v>0</v>
      </c>
      <c r="F24" s="45">
        <f t="shared" si="0"/>
        <v>0</v>
      </c>
      <c r="G24" s="118">
        <f t="shared" si="0"/>
        <v>344.98</v>
      </c>
    </row>
    <row r="25" spans="2:8" x14ac:dyDescent="0.3">
      <c r="B25" s="61" t="s">
        <v>285</v>
      </c>
      <c r="C25" s="45">
        <f t="shared" ref="C25:G28" si="1">C7+C13+C19</f>
        <v>51.079999999999991</v>
      </c>
      <c r="D25" s="45">
        <f t="shared" si="1"/>
        <v>519.38</v>
      </c>
      <c r="E25" s="45">
        <f t="shared" si="1"/>
        <v>0</v>
      </c>
      <c r="F25" s="45">
        <f t="shared" si="1"/>
        <v>0</v>
      </c>
      <c r="G25" s="118">
        <f t="shared" si="1"/>
        <v>570.46</v>
      </c>
    </row>
    <row r="26" spans="2:8" x14ac:dyDescent="0.3">
      <c r="B26" s="61" t="s">
        <v>286</v>
      </c>
      <c r="C26" s="45">
        <f t="shared" si="1"/>
        <v>3.0599999999999996</v>
      </c>
      <c r="D26" s="45">
        <f t="shared" si="1"/>
        <v>22.57</v>
      </c>
      <c r="E26" s="45">
        <f t="shared" si="1"/>
        <v>878.01</v>
      </c>
      <c r="F26" s="45">
        <f t="shared" si="1"/>
        <v>0</v>
      </c>
      <c r="G26" s="118">
        <f t="shared" si="1"/>
        <v>903.63999999999987</v>
      </c>
    </row>
    <row r="27" spans="2:8" x14ac:dyDescent="0.3">
      <c r="B27" s="61" t="s">
        <v>287</v>
      </c>
      <c r="C27" s="45">
        <f t="shared" si="1"/>
        <v>135.49</v>
      </c>
      <c r="D27" s="45">
        <f t="shared" si="1"/>
        <v>157.41000000000003</v>
      </c>
      <c r="E27" s="45">
        <f t="shared" si="1"/>
        <v>397.6</v>
      </c>
      <c r="F27" s="45">
        <f t="shared" si="1"/>
        <v>4915.8</v>
      </c>
      <c r="G27" s="118">
        <f t="shared" si="1"/>
        <v>5606.2999999999993</v>
      </c>
    </row>
    <row r="28" spans="2:8" ht="15" thickBot="1" x14ac:dyDescent="0.35">
      <c r="B28" s="28" t="s">
        <v>219</v>
      </c>
      <c r="C28" s="47">
        <f t="shared" si="1"/>
        <v>534.61</v>
      </c>
      <c r="D28" s="47">
        <f t="shared" si="1"/>
        <v>699.36000000000013</v>
      </c>
      <c r="E28" s="47">
        <f t="shared" si="1"/>
        <v>1275.6099999999999</v>
      </c>
      <c r="F28" s="47">
        <f t="shared" si="1"/>
        <v>4915.8</v>
      </c>
      <c r="G28" s="120">
        <f t="shared" si="1"/>
        <v>7425.3799999999992</v>
      </c>
    </row>
    <row r="29" spans="2:8" ht="27" customHeight="1" x14ac:dyDescent="0.3">
      <c r="B29" s="560" t="s">
        <v>1244</v>
      </c>
      <c r="C29" s="560"/>
      <c r="D29" s="560"/>
      <c r="E29" s="560"/>
      <c r="F29" s="560"/>
      <c r="G29" s="560"/>
      <c r="H29" s="482"/>
    </row>
    <row r="30" spans="2:8" ht="16.2" x14ac:dyDescent="0.3">
      <c r="B30" s="478" t="s">
        <v>1245</v>
      </c>
      <c r="C30" s="482"/>
      <c r="D30" s="482"/>
      <c r="E30" s="482"/>
      <c r="F30" s="482"/>
      <c r="G30" s="482"/>
      <c r="H30" s="482"/>
    </row>
    <row r="31" spans="2:8" ht="16.2" x14ac:dyDescent="0.3">
      <c r="B31" s="478" t="s">
        <v>1246</v>
      </c>
      <c r="C31" s="482"/>
      <c r="D31" s="482"/>
      <c r="E31" s="482"/>
      <c r="F31" s="482"/>
      <c r="G31" s="482"/>
      <c r="H31" s="482"/>
    </row>
    <row r="32" spans="2:8" ht="28.5" customHeight="1" x14ac:dyDescent="0.3">
      <c r="B32" s="541" t="s">
        <v>1247</v>
      </c>
      <c r="C32" s="541"/>
      <c r="D32" s="541"/>
      <c r="E32" s="541"/>
      <c r="F32" s="541"/>
      <c r="G32" s="541"/>
      <c r="H32" s="487"/>
    </row>
  </sheetData>
  <mergeCells count="4">
    <mergeCell ref="C2:F2"/>
    <mergeCell ref="G2:G3"/>
    <mergeCell ref="B29:G29"/>
    <mergeCell ref="B32:G32"/>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9"/>
  <sheetViews>
    <sheetView showGridLines="0" zoomScale="85" zoomScaleNormal="85" workbookViewId="0"/>
  </sheetViews>
  <sheetFormatPr defaultRowHeight="14.4" x14ac:dyDescent="0.3"/>
  <cols>
    <col min="2" max="2" width="27.109375" customWidth="1"/>
    <col min="3" max="3" width="11.33203125" customWidth="1"/>
    <col min="4" max="4" width="10.5546875" customWidth="1"/>
    <col min="5" max="5" width="10.88671875" customWidth="1"/>
    <col min="6" max="6" width="11" customWidth="1"/>
    <col min="7" max="7" width="10.88671875" customWidth="1"/>
    <col min="8" max="8" width="11.33203125" customWidth="1"/>
  </cols>
  <sheetData>
    <row r="1" spans="2:13" ht="15" thickBot="1" x14ac:dyDescent="0.35">
      <c r="B1" s="525" t="s">
        <v>123</v>
      </c>
      <c r="C1" s="465"/>
      <c r="D1" s="465"/>
      <c r="E1" s="465"/>
      <c r="F1" s="465"/>
      <c r="G1" s="465"/>
      <c r="H1" s="465"/>
      <c r="I1" s="465"/>
      <c r="J1" s="465"/>
      <c r="K1" s="465"/>
      <c r="L1" s="465"/>
      <c r="M1" s="465"/>
    </row>
    <row r="2" spans="2:13" ht="15" thickBot="1" x14ac:dyDescent="0.35">
      <c r="B2" s="36" t="s">
        <v>0</v>
      </c>
      <c r="C2" s="531" t="s">
        <v>105</v>
      </c>
      <c r="D2" s="532"/>
      <c r="E2" s="531" t="s">
        <v>109</v>
      </c>
      <c r="F2" s="532"/>
      <c r="G2" s="531" t="s">
        <v>115</v>
      </c>
      <c r="H2" s="533"/>
    </row>
    <row r="3" spans="2:13" x14ac:dyDescent="0.3">
      <c r="B3" s="36"/>
      <c r="C3" s="17" t="s">
        <v>124</v>
      </c>
      <c r="D3" s="36" t="s">
        <v>32</v>
      </c>
      <c r="E3" s="17" t="s">
        <v>124</v>
      </c>
      <c r="F3" s="17" t="s">
        <v>32</v>
      </c>
      <c r="G3" s="17" t="s">
        <v>124</v>
      </c>
      <c r="H3" s="13" t="s">
        <v>32</v>
      </c>
    </row>
    <row r="4" spans="2:13" x14ac:dyDescent="0.3">
      <c r="B4" s="33" t="s">
        <v>125</v>
      </c>
      <c r="C4" s="48">
        <v>3149</v>
      </c>
      <c r="D4" s="45">
        <v>27.24</v>
      </c>
      <c r="E4" s="48">
        <v>2526</v>
      </c>
      <c r="F4" s="45">
        <v>25.66</v>
      </c>
      <c r="G4" s="48">
        <v>3148</v>
      </c>
      <c r="H4" s="11">
        <f>G4/$G$9*100</f>
        <v>32.791666666666671</v>
      </c>
    </row>
    <row r="5" spans="2:13" x14ac:dyDescent="0.3">
      <c r="B5" s="33" t="s">
        <v>126</v>
      </c>
      <c r="C5" s="48">
        <v>2756</v>
      </c>
      <c r="D5" s="45">
        <v>23.84</v>
      </c>
      <c r="E5" s="48">
        <v>2128</v>
      </c>
      <c r="F5" s="45">
        <v>21.62</v>
      </c>
      <c r="G5" s="48">
        <v>1677</v>
      </c>
      <c r="H5" s="11">
        <f t="shared" ref="H5:H9" si="0">G5/$G$9*100</f>
        <v>17.46875</v>
      </c>
    </row>
    <row r="6" spans="2:13" x14ac:dyDescent="0.3">
      <c r="B6" s="33" t="s">
        <v>127</v>
      </c>
      <c r="C6" s="48">
        <v>2511</v>
      </c>
      <c r="D6" s="45">
        <v>21.72</v>
      </c>
      <c r="E6" s="48">
        <v>1873</v>
      </c>
      <c r="F6" s="45">
        <v>19.02</v>
      </c>
      <c r="G6" s="48">
        <v>2083</v>
      </c>
      <c r="H6" s="11">
        <f t="shared" si="0"/>
        <v>21.697916666666668</v>
      </c>
    </row>
    <row r="7" spans="2:13" x14ac:dyDescent="0.3">
      <c r="B7" s="33" t="s">
        <v>128</v>
      </c>
      <c r="C7" s="48">
        <v>2735</v>
      </c>
      <c r="D7" s="45">
        <v>23.66</v>
      </c>
      <c r="E7" s="48">
        <v>2919</v>
      </c>
      <c r="F7" s="45">
        <v>29.65</v>
      </c>
      <c r="G7" s="48">
        <v>2228</v>
      </c>
      <c r="H7" s="11">
        <f t="shared" si="0"/>
        <v>23.208333333333332</v>
      </c>
    </row>
    <row r="8" spans="2:13" x14ac:dyDescent="0.3">
      <c r="B8" s="33" t="s">
        <v>129</v>
      </c>
      <c r="C8" s="48">
        <v>410</v>
      </c>
      <c r="D8" s="45">
        <v>3.54</v>
      </c>
      <c r="E8" s="48">
        <v>399</v>
      </c>
      <c r="F8" s="45">
        <v>4.05</v>
      </c>
      <c r="G8" s="48">
        <v>464</v>
      </c>
      <c r="H8" s="11">
        <f t="shared" si="0"/>
        <v>4.833333333333333</v>
      </c>
    </row>
    <row r="9" spans="2:13" ht="15" thickBot="1" x14ac:dyDescent="0.35">
      <c r="B9" s="66" t="s">
        <v>130</v>
      </c>
      <c r="C9" s="50">
        <v>11561</v>
      </c>
      <c r="D9" s="47">
        <v>100</v>
      </c>
      <c r="E9" s="50">
        <v>9845</v>
      </c>
      <c r="F9" s="47">
        <v>100</v>
      </c>
      <c r="G9" s="50">
        <f>SUM(G4:G8)</f>
        <v>9600</v>
      </c>
      <c r="H9" s="71">
        <f t="shared" si="0"/>
        <v>100</v>
      </c>
    </row>
  </sheetData>
  <mergeCells count="3">
    <mergeCell ref="C2:D2"/>
    <mergeCell ref="E2:F2"/>
    <mergeCell ref="G2:H2"/>
  </mergeCells>
  <pageMargins left="0.511811024" right="0.511811024" top="0.78740157499999996" bottom="0.78740157499999996" header="0.31496062000000002" footer="0.31496062000000002"/>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M26"/>
  <sheetViews>
    <sheetView showGridLines="0" workbookViewId="0"/>
  </sheetViews>
  <sheetFormatPr defaultRowHeight="14.4" x14ac:dyDescent="0.3"/>
  <cols>
    <col min="2" max="2" width="26.88671875" customWidth="1"/>
    <col min="3" max="3" width="14.33203125" customWidth="1"/>
    <col min="4" max="4" width="13.6640625" customWidth="1"/>
    <col min="5" max="5" width="14.5546875" customWidth="1"/>
    <col min="6" max="6" width="12.5546875" customWidth="1"/>
    <col min="7" max="7" width="13.44140625" customWidth="1"/>
  </cols>
  <sheetData>
    <row r="1" spans="2:13" ht="15" thickBot="1" x14ac:dyDescent="0.35">
      <c r="B1" s="516" t="s">
        <v>288</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289</v>
      </c>
      <c r="C3" s="58" t="s">
        <v>251</v>
      </c>
      <c r="D3" s="58" t="s">
        <v>252</v>
      </c>
      <c r="E3" s="58" t="s">
        <v>253</v>
      </c>
      <c r="F3" s="58" t="s">
        <v>254</v>
      </c>
      <c r="G3" s="535"/>
    </row>
    <row r="4" spans="2:13" ht="26.4" x14ac:dyDescent="0.3">
      <c r="B4" s="21"/>
      <c r="C4" s="102" t="s">
        <v>152</v>
      </c>
      <c r="D4" s="102" t="s">
        <v>152</v>
      </c>
      <c r="E4" s="102" t="s">
        <v>152</v>
      </c>
      <c r="F4" s="102" t="s">
        <v>152</v>
      </c>
      <c r="G4" s="13" t="s">
        <v>152</v>
      </c>
    </row>
    <row r="5" spans="2:13" x14ac:dyDescent="0.3">
      <c r="B5" s="21" t="s">
        <v>237</v>
      </c>
      <c r="C5" s="23"/>
      <c r="D5" s="23"/>
      <c r="E5" s="23"/>
      <c r="F5" s="23"/>
      <c r="G5" s="24"/>
    </row>
    <row r="6" spans="2:13" x14ac:dyDescent="0.3">
      <c r="B6" s="201" t="s">
        <v>279</v>
      </c>
      <c r="C6" s="45">
        <v>36.96</v>
      </c>
      <c r="D6" s="45">
        <v>0</v>
      </c>
      <c r="E6" s="45">
        <v>0</v>
      </c>
      <c r="F6" s="45">
        <v>0</v>
      </c>
      <c r="G6" s="118">
        <v>36.96</v>
      </c>
    </row>
    <row r="7" spans="2:13" x14ac:dyDescent="0.3">
      <c r="B7" s="201" t="s">
        <v>280</v>
      </c>
      <c r="C7" s="45">
        <v>0.48</v>
      </c>
      <c r="D7" s="45">
        <v>99.13</v>
      </c>
      <c r="E7" s="45">
        <v>0</v>
      </c>
      <c r="F7" s="45">
        <v>0</v>
      </c>
      <c r="G7" s="118">
        <v>99.61</v>
      </c>
    </row>
    <row r="8" spans="2:13" x14ac:dyDescent="0.3">
      <c r="B8" s="201" t="s">
        <v>281</v>
      </c>
      <c r="C8" s="45">
        <v>0.05</v>
      </c>
      <c r="D8" s="45">
        <v>0.84</v>
      </c>
      <c r="E8" s="45">
        <v>87.24</v>
      </c>
      <c r="F8" s="45">
        <v>0</v>
      </c>
      <c r="G8" s="118">
        <v>88.13</v>
      </c>
    </row>
    <row r="9" spans="2:13" x14ac:dyDescent="0.3">
      <c r="B9" s="201" t="s">
        <v>282</v>
      </c>
      <c r="C9" s="45">
        <v>3.71</v>
      </c>
      <c r="D9" s="45">
        <v>1.5000000000000002</v>
      </c>
      <c r="E9" s="45">
        <v>7.9099999999999984</v>
      </c>
      <c r="F9" s="45">
        <v>167.14</v>
      </c>
      <c r="G9" s="118">
        <v>180.26</v>
      </c>
    </row>
    <row r="10" spans="2:13" x14ac:dyDescent="0.3">
      <c r="B10" s="198" t="s">
        <v>283</v>
      </c>
      <c r="C10" s="46">
        <v>41.199999999999996</v>
      </c>
      <c r="D10" s="46">
        <v>101.47</v>
      </c>
      <c r="E10" s="46">
        <v>95.149999999999991</v>
      </c>
      <c r="F10" s="46">
        <v>167.14</v>
      </c>
      <c r="G10" s="52">
        <v>404.96</v>
      </c>
    </row>
    <row r="11" spans="2:13" x14ac:dyDescent="0.3">
      <c r="B11" s="21" t="s">
        <v>238</v>
      </c>
      <c r="C11" s="45"/>
      <c r="D11" s="45"/>
      <c r="E11" s="45"/>
      <c r="F11" s="45"/>
      <c r="G11" s="118"/>
    </row>
    <row r="12" spans="2:13" x14ac:dyDescent="0.3">
      <c r="B12" s="201" t="s">
        <v>279</v>
      </c>
      <c r="C12" s="45">
        <v>131.77000000000001</v>
      </c>
      <c r="D12" s="45">
        <v>0</v>
      </c>
      <c r="E12" s="45">
        <v>0</v>
      </c>
      <c r="F12" s="45">
        <v>0</v>
      </c>
      <c r="G12" s="118">
        <v>131.77000000000001</v>
      </c>
    </row>
    <row r="13" spans="2:13" x14ac:dyDescent="0.3">
      <c r="B13" s="201" t="s">
        <v>280</v>
      </c>
      <c r="C13" s="45">
        <v>1.08</v>
      </c>
      <c r="D13" s="45">
        <v>170.35</v>
      </c>
      <c r="E13" s="45">
        <v>0</v>
      </c>
      <c r="F13" s="45">
        <v>0</v>
      </c>
      <c r="G13" s="118">
        <v>171.43</v>
      </c>
    </row>
    <row r="14" spans="2:13" x14ac:dyDescent="0.3">
      <c r="B14" s="201" t="s">
        <v>281</v>
      </c>
      <c r="C14" s="45">
        <v>0.71000000000000008</v>
      </c>
      <c r="D14" s="45">
        <v>8.5799999999999983</v>
      </c>
      <c r="E14" s="45">
        <v>435.34999999999997</v>
      </c>
      <c r="F14" s="45">
        <v>0</v>
      </c>
      <c r="G14" s="118">
        <v>444.64</v>
      </c>
    </row>
    <row r="15" spans="2:13" x14ac:dyDescent="0.3">
      <c r="B15" s="201" t="s">
        <v>282</v>
      </c>
      <c r="C15" s="45">
        <v>3.03</v>
      </c>
      <c r="D15" s="45">
        <v>24.290000000000003</v>
      </c>
      <c r="E15" s="45">
        <v>32.36</v>
      </c>
      <c r="F15" s="45">
        <v>1025.42</v>
      </c>
      <c r="G15" s="118">
        <v>1085.1000000000001</v>
      </c>
    </row>
    <row r="16" spans="2:13" x14ac:dyDescent="0.3">
      <c r="B16" s="198" t="s">
        <v>283</v>
      </c>
      <c r="C16" s="46">
        <v>136.59000000000003</v>
      </c>
      <c r="D16" s="46">
        <v>203.22</v>
      </c>
      <c r="E16" s="46">
        <v>467.71</v>
      </c>
      <c r="F16" s="46">
        <v>1025.42</v>
      </c>
      <c r="G16" s="52">
        <v>1832.94</v>
      </c>
    </row>
    <row r="17" spans="2:8" x14ac:dyDescent="0.3">
      <c r="B17" s="21" t="s">
        <v>22</v>
      </c>
      <c r="C17" s="45"/>
      <c r="D17" s="45"/>
      <c r="E17" s="45"/>
      <c r="F17" s="45"/>
      <c r="G17" s="118"/>
    </row>
    <row r="18" spans="2:8" x14ac:dyDescent="0.3">
      <c r="B18" s="61" t="s">
        <v>284</v>
      </c>
      <c r="C18" s="45">
        <f>C12+C6</f>
        <v>168.73000000000002</v>
      </c>
      <c r="D18" s="45">
        <f t="shared" ref="D18:G18" si="0">D12+D6</f>
        <v>0</v>
      </c>
      <c r="E18" s="45">
        <f t="shared" si="0"/>
        <v>0</v>
      </c>
      <c r="F18" s="45">
        <f t="shared" si="0"/>
        <v>0</v>
      </c>
      <c r="G18" s="118">
        <f t="shared" si="0"/>
        <v>168.73000000000002</v>
      </c>
    </row>
    <row r="19" spans="2:8" x14ac:dyDescent="0.3">
      <c r="B19" s="61" t="s">
        <v>285</v>
      </c>
      <c r="C19" s="45">
        <f t="shared" ref="C19:G22" si="1">C13+C7</f>
        <v>1.56</v>
      </c>
      <c r="D19" s="45">
        <f t="shared" si="1"/>
        <v>269.48</v>
      </c>
      <c r="E19" s="45">
        <f t="shared" si="1"/>
        <v>0</v>
      </c>
      <c r="F19" s="45">
        <f t="shared" si="1"/>
        <v>0</v>
      </c>
      <c r="G19" s="118">
        <f t="shared" si="1"/>
        <v>271.04000000000002</v>
      </c>
    </row>
    <row r="20" spans="2:8" x14ac:dyDescent="0.3">
      <c r="B20" s="61" t="s">
        <v>286</v>
      </c>
      <c r="C20" s="45">
        <f t="shared" si="1"/>
        <v>0.76000000000000012</v>
      </c>
      <c r="D20" s="45">
        <f t="shared" si="1"/>
        <v>9.4199999999999982</v>
      </c>
      <c r="E20" s="45">
        <f t="shared" si="1"/>
        <v>522.58999999999992</v>
      </c>
      <c r="F20" s="45">
        <f t="shared" si="1"/>
        <v>0</v>
      </c>
      <c r="G20" s="118">
        <f t="shared" si="1"/>
        <v>532.77</v>
      </c>
    </row>
    <row r="21" spans="2:8" x14ac:dyDescent="0.3">
      <c r="B21" s="61" t="s">
        <v>287</v>
      </c>
      <c r="C21" s="45">
        <f t="shared" si="1"/>
        <v>6.74</v>
      </c>
      <c r="D21" s="45">
        <f t="shared" si="1"/>
        <v>25.790000000000003</v>
      </c>
      <c r="E21" s="45">
        <f t="shared" si="1"/>
        <v>40.269999999999996</v>
      </c>
      <c r="F21" s="45">
        <f t="shared" si="1"/>
        <v>1192.56</v>
      </c>
      <c r="G21" s="118">
        <f t="shared" si="1"/>
        <v>1265.3600000000001</v>
      </c>
    </row>
    <row r="22" spans="2:8" ht="15" thickBot="1" x14ac:dyDescent="0.35">
      <c r="B22" s="28" t="s">
        <v>219</v>
      </c>
      <c r="C22" s="47">
        <f t="shared" si="1"/>
        <v>177.79000000000002</v>
      </c>
      <c r="D22" s="47">
        <f t="shared" si="1"/>
        <v>304.69</v>
      </c>
      <c r="E22" s="47">
        <f t="shared" si="1"/>
        <v>562.86</v>
      </c>
      <c r="F22" s="47">
        <f t="shared" si="1"/>
        <v>1192.56</v>
      </c>
      <c r="G22" s="120">
        <f t="shared" si="1"/>
        <v>2237.9</v>
      </c>
    </row>
    <row r="23" spans="2:8" ht="29.25" customHeight="1" x14ac:dyDescent="0.3">
      <c r="B23" s="560" t="s">
        <v>1244</v>
      </c>
      <c r="C23" s="560"/>
      <c r="D23" s="560"/>
      <c r="E23" s="560"/>
      <c r="F23" s="560"/>
      <c r="G23" s="560"/>
      <c r="H23" s="482"/>
    </row>
    <row r="24" spans="2:8" ht="16.2" x14ac:dyDescent="0.3">
      <c r="B24" s="478" t="s">
        <v>1245</v>
      </c>
      <c r="C24" s="482"/>
      <c r="D24" s="482"/>
      <c r="E24" s="482"/>
      <c r="F24" s="482"/>
      <c r="G24" s="482"/>
      <c r="H24" s="482"/>
    </row>
    <row r="25" spans="2:8" ht="16.2" x14ac:dyDescent="0.3">
      <c r="B25" s="478" t="s">
        <v>1246</v>
      </c>
      <c r="C25" s="482"/>
      <c r="D25" s="482"/>
      <c r="E25" s="482"/>
      <c r="F25" s="482"/>
      <c r="G25" s="482"/>
      <c r="H25" s="482"/>
    </row>
    <row r="26" spans="2:8" ht="27.75" customHeight="1" x14ac:dyDescent="0.3">
      <c r="B26" s="541" t="s">
        <v>1247</v>
      </c>
      <c r="C26" s="541"/>
      <c r="D26" s="541"/>
      <c r="E26" s="541"/>
      <c r="F26" s="541"/>
      <c r="G26" s="541"/>
      <c r="H26" s="487"/>
    </row>
  </sheetData>
  <mergeCells count="4">
    <mergeCell ref="C2:F2"/>
    <mergeCell ref="G2:G3"/>
    <mergeCell ref="B23:G23"/>
    <mergeCell ref="B26:G26"/>
  </mergeCells>
  <pageMargins left="0.511811024" right="0.511811024" top="0.78740157499999996" bottom="0.78740157499999996" header="0.31496062000000002" footer="0.31496062000000002"/>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M32"/>
  <sheetViews>
    <sheetView showGridLines="0" workbookViewId="0"/>
  </sheetViews>
  <sheetFormatPr defaultRowHeight="14.4" x14ac:dyDescent="0.3"/>
  <cols>
    <col min="2" max="2" width="23.33203125" customWidth="1"/>
    <col min="3" max="3" width="13.44140625" customWidth="1"/>
    <col min="4" max="4" width="14" customWidth="1"/>
    <col min="5" max="5" width="13.44140625" customWidth="1"/>
    <col min="6" max="6" width="14.33203125" customWidth="1"/>
    <col min="7" max="7" width="15" customWidth="1"/>
  </cols>
  <sheetData>
    <row r="1" spans="2:13" ht="15" thickBot="1" x14ac:dyDescent="0.35">
      <c r="B1" s="516" t="s">
        <v>290</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291</v>
      </c>
      <c r="C3" s="58" t="s">
        <v>251</v>
      </c>
      <c r="D3" s="58" t="s">
        <v>252</v>
      </c>
      <c r="E3" s="58" t="s">
        <v>253</v>
      </c>
      <c r="F3" s="58" t="s">
        <v>254</v>
      </c>
      <c r="G3" s="535"/>
    </row>
    <row r="4" spans="2:13" x14ac:dyDescent="0.3">
      <c r="B4" s="21"/>
      <c r="C4" s="102" t="s">
        <v>152</v>
      </c>
      <c r="D4" s="102" t="s">
        <v>152</v>
      </c>
      <c r="E4" s="102" t="s">
        <v>152</v>
      </c>
      <c r="F4" s="102" t="s">
        <v>152</v>
      </c>
      <c r="G4" s="13" t="s">
        <v>152</v>
      </c>
    </row>
    <row r="5" spans="2:13" x14ac:dyDescent="0.3">
      <c r="B5" s="21" t="s">
        <v>239</v>
      </c>
      <c r="C5" s="23"/>
      <c r="D5" s="23"/>
      <c r="E5" s="23"/>
      <c r="F5" s="23"/>
      <c r="G5" s="24"/>
    </row>
    <row r="6" spans="2:13" x14ac:dyDescent="0.3">
      <c r="B6" s="201" t="s">
        <v>279</v>
      </c>
      <c r="C6" s="45">
        <v>304.41999999999996</v>
      </c>
      <c r="D6" s="45">
        <v>0</v>
      </c>
      <c r="E6" s="45">
        <v>0</v>
      </c>
      <c r="F6" s="45">
        <v>0</v>
      </c>
      <c r="G6" s="118">
        <v>304.41999999999996</v>
      </c>
    </row>
    <row r="7" spans="2:13" x14ac:dyDescent="0.3">
      <c r="B7" s="201" t="s">
        <v>280</v>
      </c>
      <c r="C7" s="45">
        <v>24.129999999999995</v>
      </c>
      <c r="D7" s="45">
        <v>824.75</v>
      </c>
      <c r="E7" s="45">
        <v>0</v>
      </c>
      <c r="F7" s="45">
        <v>0</v>
      </c>
      <c r="G7" s="118">
        <v>848.88</v>
      </c>
    </row>
    <row r="8" spans="2:13" x14ac:dyDescent="0.3">
      <c r="B8" s="201" t="s">
        <v>281</v>
      </c>
      <c r="C8" s="45">
        <v>8.3999999999999986</v>
      </c>
      <c r="D8" s="45">
        <v>29.69</v>
      </c>
      <c r="E8" s="45">
        <v>186.69</v>
      </c>
      <c r="F8" s="45">
        <v>0</v>
      </c>
      <c r="G8" s="118">
        <v>224.78</v>
      </c>
    </row>
    <row r="9" spans="2:13" x14ac:dyDescent="0.3">
      <c r="B9" s="201" t="s">
        <v>282</v>
      </c>
      <c r="C9" s="45">
        <v>16.09</v>
      </c>
      <c r="D9" s="45">
        <v>25.349999999999998</v>
      </c>
      <c r="E9" s="45">
        <v>69.399999999999977</v>
      </c>
      <c r="F9" s="45">
        <v>1384.9799999999998</v>
      </c>
      <c r="G9" s="118">
        <v>1495.8199999999997</v>
      </c>
    </row>
    <row r="10" spans="2:13" x14ac:dyDescent="0.3">
      <c r="B10" s="198" t="s">
        <v>283</v>
      </c>
      <c r="C10" s="46">
        <v>353.03999999999991</v>
      </c>
      <c r="D10" s="46">
        <v>879.79000000000008</v>
      </c>
      <c r="E10" s="46">
        <v>256.08999999999997</v>
      </c>
      <c r="F10" s="46">
        <v>1384.9799999999998</v>
      </c>
      <c r="G10" s="52">
        <v>2873.8999999999996</v>
      </c>
    </row>
    <row r="11" spans="2:13" x14ac:dyDescent="0.3">
      <c r="B11" s="21" t="s">
        <v>240</v>
      </c>
      <c r="C11" s="45"/>
      <c r="D11" s="45"/>
      <c r="E11" s="45"/>
      <c r="F11" s="45"/>
      <c r="G11" s="118"/>
    </row>
    <row r="12" spans="2:13" x14ac:dyDescent="0.3">
      <c r="B12" s="201" t="s">
        <v>279</v>
      </c>
      <c r="C12" s="45">
        <v>577.01</v>
      </c>
      <c r="D12" s="45">
        <v>0</v>
      </c>
      <c r="E12" s="45">
        <v>0</v>
      </c>
      <c r="F12" s="45">
        <v>0</v>
      </c>
      <c r="G12" s="118">
        <v>577.01</v>
      </c>
    </row>
    <row r="13" spans="2:13" x14ac:dyDescent="0.3">
      <c r="B13" s="201" t="s">
        <v>280</v>
      </c>
      <c r="C13" s="45">
        <v>46.090000000000011</v>
      </c>
      <c r="D13" s="45">
        <v>884.66000000000008</v>
      </c>
      <c r="E13" s="45">
        <v>0</v>
      </c>
      <c r="F13" s="45">
        <v>0</v>
      </c>
      <c r="G13" s="118">
        <v>930.75000000000011</v>
      </c>
    </row>
    <row r="14" spans="2:13" x14ac:dyDescent="0.3">
      <c r="B14" s="201" t="s">
        <v>281</v>
      </c>
      <c r="C14" s="45">
        <v>12.86</v>
      </c>
      <c r="D14" s="45">
        <v>33.210000000000008</v>
      </c>
      <c r="E14" s="45">
        <v>467.99</v>
      </c>
      <c r="F14" s="45">
        <v>0</v>
      </c>
      <c r="G14" s="118">
        <v>514.06000000000006</v>
      </c>
    </row>
    <row r="15" spans="2:13" x14ac:dyDescent="0.3">
      <c r="B15" s="201" t="s">
        <v>282</v>
      </c>
      <c r="C15" s="45">
        <v>11.92</v>
      </c>
      <c r="D15" s="45">
        <v>148.01000000000002</v>
      </c>
      <c r="E15" s="45">
        <v>223.25000000000009</v>
      </c>
      <c r="F15" s="45">
        <v>1915.5699999999997</v>
      </c>
      <c r="G15" s="118">
        <v>2298.75</v>
      </c>
    </row>
    <row r="16" spans="2:13" x14ac:dyDescent="0.3">
      <c r="B16" s="198" t="s">
        <v>283</v>
      </c>
      <c r="C16" s="46">
        <v>647.88</v>
      </c>
      <c r="D16" s="46">
        <v>1065.8800000000001</v>
      </c>
      <c r="E16" s="46">
        <v>691.24000000000012</v>
      </c>
      <c r="F16" s="46">
        <v>1915.5699999999997</v>
      </c>
      <c r="G16" s="52">
        <v>4320.57</v>
      </c>
    </row>
    <row r="17" spans="2:8" x14ac:dyDescent="0.3">
      <c r="B17" s="198" t="s">
        <v>241</v>
      </c>
      <c r="C17" s="45"/>
      <c r="D17" s="45"/>
      <c r="E17" s="45"/>
      <c r="F17" s="45"/>
      <c r="G17" s="118"/>
    </row>
    <row r="18" spans="2:8" x14ac:dyDescent="0.3">
      <c r="B18" s="201" t="s">
        <v>279</v>
      </c>
      <c r="C18" s="45">
        <v>54.84</v>
      </c>
      <c r="D18" s="45">
        <v>0</v>
      </c>
      <c r="E18" s="45">
        <v>0</v>
      </c>
      <c r="F18" s="45">
        <v>0</v>
      </c>
      <c r="G18" s="118">
        <v>54.84</v>
      </c>
    </row>
    <row r="19" spans="2:8" x14ac:dyDescent="0.3">
      <c r="B19" s="201" t="s">
        <v>280</v>
      </c>
      <c r="C19" s="45">
        <v>20.419999999999998</v>
      </c>
      <c r="D19" s="45">
        <v>64.600000000000009</v>
      </c>
      <c r="E19" s="45">
        <v>0</v>
      </c>
      <c r="F19" s="45">
        <v>0</v>
      </c>
      <c r="G19" s="118">
        <v>85.02000000000001</v>
      </c>
    </row>
    <row r="20" spans="2:8" x14ac:dyDescent="0.3">
      <c r="B20" s="201" t="s">
        <v>281</v>
      </c>
      <c r="C20" s="45">
        <v>0.41</v>
      </c>
      <c r="D20" s="45">
        <v>4.54</v>
      </c>
      <c r="E20" s="45">
        <v>177.35</v>
      </c>
      <c r="F20" s="45">
        <v>0</v>
      </c>
      <c r="G20" s="118">
        <v>182.29999999999998</v>
      </c>
    </row>
    <row r="21" spans="2:8" x14ac:dyDescent="0.3">
      <c r="B21" s="201" t="s">
        <v>282</v>
      </c>
      <c r="C21" s="45">
        <v>2.77</v>
      </c>
      <c r="D21" s="45">
        <v>7.8100000000000014</v>
      </c>
      <c r="E21" s="45">
        <v>69.75</v>
      </c>
      <c r="F21" s="45">
        <v>432.98999999999995</v>
      </c>
      <c r="G21" s="118">
        <v>513.31999999999994</v>
      </c>
    </row>
    <row r="22" spans="2:8" x14ac:dyDescent="0.3">
      <c r="B22" s="198" t="s">
        <v>283</v>
      </c>
      <c r="C22" s="46">
        <v>78.44</v>
      </c>
      <c r="D22" s="46">
        <v>76.950000000000017</v>
      </c>
      <c r="E22" s="46">
        <v>247.1</v>
      </c>
      <c r="F22" s="46">
        <v>432.98999999999995</v>
      </c>
      <c r="G22" s="52">
        <v>835.48</v>
      </c>
    </row>
    <row r="23" spans="2:8" x14ac:dyDescent="0.3">
      <c r="B23" s="21" t="s">
        <v>20</v>
      </c>
      <c r="C23" s="45"/>
      <c r="D23" s="45"/>
      <c r="E23" s="45"/>
      <c r="F23" s="45"/>
      <c r="G23" s="118"/>
    </row>
    <row r="24" spans="2:8" x14ac:dyDescent="0.3">
      <c r="B24" s="61" t="s">
        <v>284</v>
      </c>
      <c r="C24" s="45">
        <f>C6+C12+C18</f>
        <v>936.27</v>
      </c>
      <c r="D24" s="45">
        <f t="shared" ref="D24:G24" si="0">D6+D12+D18</f>
        <v>0</v>
      </c>
      <c r="E24" s="45">
        <f t="shared" si="0"/>
        <v>0</v>
      </c>
      <c r="F24" s="45">
        <f t="shared" si="0"/>
        <v>0</v>
      </c>
      <c r="G24" s="118">
        <f t="shared" si="0"/>
        <v>936.27</v>
      </c>
    </row>
    <row r="25" spans="2:8" x14ac:dyDescent="0.3">
      <c r="B25" s="61" t="s">
        <v>285</v>
      </c>
      <c r="C25" s="45">
        <f t="shared" ref="C25:G28" si="1">C7+C13+C19</f>
        <v>90.64</v>
      </c>
      <c r="D25" s="45">
        <f t="shared" si="1"/>
        <v>1774.01</v>
      </c>
      <c r="E25" s="45">
        <f t="shared" si="1"/>
        <v>0</v>
      </c>
      <c r="F25" s="45">
        <f t="shared" si="1"/>
        <v>0</v>
      </c>
      <c r="G25" s="118">
        <f t="shared" si="1"/>
        <v>1864.65</v>
      </c>
    </row>
    <row r="26" spans="2:8" x14ac:dyDescent="0.3">
      <c r="B26" s="61" t="s">
        <v>286</v>
      </c>
      <c r="C26" s="45">
        <f t="shared" si="1"/>
        <v>21.669999999999998</v>
      </c>
      <c r="D26" s="45">
        <f t="shared" si="1"/>
        <v>67.440000000000012</v>
      </c>
      <c r="E26" s="45">
        <f t="shared" si="1"/>
        <v>832.03000000000009</v>
      </c>
      <c r="F26" s="45">
        <f t="shared" si="1"/>
        <v>0</v>
      </c>
      <c r="G26" s="118">
        <f t="shared" si="1"/>
        <v>921.14</v>
      </c>
    </row>
    <row r="27" spans="2:8" x14ac:dyDescent="0.3">
      <c r="B27" s="61" t="s">
        <v>287</v>
      </c>
      <c r="C27" s="45">
        <f t="shared" si="1"/>
        <v>30.779999999999998</v>
      </c>
      <c r="D27" s="45">
        <f t="shared" si="1"/>
        <v>181.17000000000002</v>
      </c>
      <c r="E27" s="45">
        <f t="shared" si="1"/>
        <v>362.40000000000009</v>
      </c>
      <c r="F27" s="45">
        <f t="shared" si="1"/>
        <v>3733.5399999999991</v>
      </c>
      <c r="G27" s="118">
        <f t="shared" si="1"/>
        <v>4307.8899999999994</v>
      </c>
    </row>
    <row r="28" spans="2:8" ht="15" thickBot="1" x14ac:dyDescent="0.35">
      <c r="B28" s="28" t="s">
        <v>219</v>
      </c>
      <c r="C28" s="47">
        <f t="shared" si="1"/>
        <v>1079.3599999999999</v>
      </c>
      <c r="D28" s="47">
        <f t="shared" si="1"/>
        <v>2022.6200000000001</v>
      </c>
      <c r="E28" s="47">
        <f t="shared" si="1"/>
        <v>1194.43</v>
      </c>
      <c r="F28" s="47">
        <f t="shared" si="1"/>
        <v>3733.5399999999991</v>
      </c>
      <c r="G28" s="120">
        <f t="shared" si="1"/>
        <v>8029.9499999999989</v>
      </c>
    </row>
    <row r="29" spans="2:8" ht="28.5" customHeight="1" x14ac:dyDescent="0.3">
      <c r="B29" s="560" t="s">
        <v>1244</v>
      </c>
      <c r="C29" s="560"/>
      <c r="D29" s="560"/>
      <c r="E29" s="560"/>
      <c r="F29" s="560"/>
      <c r="G29" s="560"/>
      <c r="H29" s="482"/>
    </row>
    <row r="30" spans="2:8" ht="16.2" x14ac:dyDescent="0.3">
      <c r="B30" s="478" t="s">
        <v>1245</v>
      </c>
      <c r="C30" s="482"/>
      <c r="D30" s="482"/>
      <c r="E30" s="482"/>
      <c r="F30" s="482"/>
      <c r="G30" s="482"/>
      <c r="H30" s="482"/>
    </row>
    <row r="31" spans="2:8" ht="16.2" x14ac:dyDescent="0.3">
      <c r="B31" s="478" t="s">
        <v>1246</v>
      </c>
      <c r="C31" s="482"/>
      <c r="D31" s="482"/>
      <c r="E31" s="482"/>
      <c r="F31" s="482"/>
      <c r="G31" s="482"/>
      <c r="H31" s="482"/>
    </row>
    <row r="32" spans="2:8" ht="26.25" customHeight="1" x14ac:dyDescent="0.3">
      <c r="B32" s="541" t="s">
        <v>1247</v>
      </c>
      <c r="C32" s="541"/>
      <c r="D32" s="541"/>
      <c r="E32" s="541"/>
      <c r="F32" s="541"/>
      <c r="G32" s="541"/>
      <c r="H32" s="487"/>
    </row>
  </sheetData>
  <mergeCells count="4">
    <mergeCell ref="C2:F2"/>
    <mergeCell ref="G2:G3"/>
    <mergeCell ref="B29:G29"/>
    <mergeCell ref="B32:G32"/>
  </mergeCells>
  <pageMargins left="0.511811024" right="0.511811024" top="0.78740157499999996" bottom="0.78740157499999996" header="0.31496062000000002" footer="0.3149606200000000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M26"/>
  <sheetViews>
    <sheetView showGridLines="0" workbookViewId="0"/>
  </sheetViews>
  <sheetFormatPr defaultRowHeight="14.4" x14ac:dyDescent="0.3"/>
  <cols>
    <col min="2" max="2" width="23.88671875" customWidth="1"/>
    <col min="3" max="7" width="13.44140625" customWidth="1"/>
  </cols>
  <sheetData>
    <row r="1" spans="2:13" ht="15" thickBot="1" x14ac:dyDescent="0.35">
      <c r="B1" s="516" t="s">
        <v>292</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293</v>
      </c>
      <c r="C3" s="58" t="s">
        <v>251</v>
      </c>
      <c r="D3" s="58" t="s">
        <v>252</v>
      </c>
      <c r="E3" s="58" t="s">
        <v>253</v>
      </c>
      <c r="F3" s="58" t="s">
        <v>254</v>
      </c>
      <c r="G3" s="535"/>
    </row>
    <row r="4" spans="2:13" x14ac:dyDescent="0.3">
      <c r="B4" s="21"/>
      <c r="C4" s="102" t="s">
        <v>152</v>
      </c>
      <c r="D4" s="102" t="s">
        <v>152</v>
      </c>
      <c r="E4" s="102" t="s">
        <v>152</v>
      </c>
      <c r="F4" s="102" t="s">
        <v>152</v>
      </c>
      <c r="G4" s="13" t="s">
        <v>152</v>
      </c>
    </row>
    <row r="5" spans="2:13" x14ac:dyDescent="0.3">
      <c r="B5" s="21" t="s">
        <v>242</v>
      </c>
      <c r="C5" s="23"/>
      <c r="D5" s="23"/>
      <c r="E5" s="23"/>
      <c r="F5" s="23"/>
      <c r="G5" s="24"/>
    </row>
    <row r="6" spans="2:13" x14ac:dyDescent="0.3">
      <c r="B6" s="201" t="s">
        <v>279</v>
      </c>
      <c r="C6" s="45">
        <v>432.15000000000003</v>
      </c>
      <c r="D6" s="45">
        <v>0</v>
      </c>
      <c r="E6" s="45">
        <v>0</v>
      </c>
      <c r="F6" s="45">
        <v>0</v>
      </c>
      <c r="G6" s="118">
        <v>432.15000000000003</v>
      </c>
    </row>
    <row r="7" spans="2:13" x14ac:dyDescent="0.3">
      <c r="B7" s="201" t="s">
        <v>280</v>
      </c>
      <c r="C7" s="45">
        <v>93.260000000000034</v>
      </c>
      <c r="D7" s="45">
        <v>609.83999999999992</v>
      </c>
      <c r="E7" s="45">
        <v>0</v>
      </c>
      <c r="F7" s="45">
        <v>0</v>
      </c>
      <c r="G7" s="118">
        <v>703.09999999999991</v>
      </c>
    </row>
    <row r="8" spans="2:13" x14ac:dyDescent="0.3">
      <c r="B8" s="201" t="s">
        <v>281</v>
      </c>
      <c r="C8" s="45">
        <v>19.64</v>
      </c>
      <c r="D8" s="45">
        <v>14.339999999999998</v>
      </c>
      <c r="E8" s="45">
        <v>407.79000000000008</v>
      </c>
      <c r="F8" s="45">
        <v>0</v>
      </c>
      <c r="G8" s="118">
        <v>441.7700000000001</v>
      </c>
    </row>
    <row r="9" spans="2:13" x14ac:dyDescent="0.3">
      <c r="B9" s="201" t="s">
        <v>282</v>
      </c>
      <c r="C9" s="45">
        <v>42.63</v>
      </c>
      <c r="D9" s="45">
        <v>62.460000000000008</v>
      </c>
      <c r="E9" s="45">
        <v>176.1</v>
      </c>
      <c r="F9" s="45">
        <v>1255.1700000000003</v>
      </c>
      <c r="G9" s="118">
        <v>1536.3600000000004</v>
      </c>
    </row>
    <row r="10" spans="2:13" x14ac:dyDescent="0.3">
      <c r="B10" s="198" t="s">
        <v>283</v>
      </c>
      <c r="C10" s="46">
        <v>587.68000000000006</v>
      </c>
      <c r="D10" s="46">
        <v>686.64</v>
      </c>
      <c r="E10" s="46">
        <v>583.8900000000001</v>
      </c>
      <c r="F10" s="46">
        <v>1255.1700000000003</v>
      </c>
      <c r="G10" s="52">
        <v>3113.3800000000006</v>
      </c>
    </row>
    <row r="11" spans="2:13" x14ac:dyDescent="0.3">
      <c r="B11" s="21" t="s">
        <v>53</v>
      </c>
      <c r="C11" s="45"/>
      <c r="D11" s="45"/>
      <c r="E11" s="45"/>
      <c r="F11" s="45"/>
      <c r="G11" s="118"/>
    </row>
    <row r="12" spans="2:13" x14ac:dyDescent="0.3">
      <c r="B12" s="201" t="s">
        <v>279</v>
      </c>
      <c r="C12" s="45">
        <v>248.68</v>
      </c>
      <c r="D12" s="45">
        <v>0</v>
      </c>
      <c r="E12" s="45">
        <v>0</v>
      </c>
      <c r="F12" s="45">
        <v>0</v>
      </c>
      <c r="G12" s="118">
        <v>248.68</v>
      </c>
    </row>
    <row r="13" spans="2:13" x14ac:dyDescent="0.3">
      <c r="B13" s="201" t="s">
        <v>280</v>
      </c>
      <c r="C13" s="45">
        <v>26.040000000000003</v>
      </c>
      <c r="D13" s="45">
        <v>327.93000000000006</v>
      </c>
      <c r="E13" s="45">
        <v>0</v>
      </c>
      <c r="F13" s="45">
        <v>0</v>
      </c>
      <c r="G13" s="118">
        <v>353.97000000000008</v>
      </c>
    </row>
    <row r="14" spans="2:13" x14ac:dyDescent="0.3">
      <c r="B14" s="201" t="s">
        <v>281</v>
      </c>
      <c r="C14" s="45">
        <v>18.52</v>
      </c>
      <c r="D14" s="45">
        <v>23.14</v>
      </c>
      <c r="E14" s="45">
        <v>332.92999999999995</v>
      </c>
      <c r="F14" s="45">
        <v>0</v>
      </c>
      <c r="G14" s="118">
        <v>374.58999999999992</v>
      </c>
    </row>
    <row r="15" spans="2:13" x14ac:dyDescent="0.3">
      <c r="B15" s="201" t="s">
        <v>282</v>
      </c>
      <c r="C15" s="45">
        <v>44.720000000000013</v>
      </c>
      <c r="D15" s="45">
        <v>60.219999999999963</v>
      </c>
      <c r="E15" s="45">
        <v>166.41000000000005</v>
      </c>
      <c r="F15" s="45">
        <v>1365.5399999999995</v>
      </c>
      <c r="G15" s="118">
        <v>1636.8899999999994</v>
      </c>
    </row>
    <row r="16" spans="2:13" x14ac:dyDescent="0.3">
      <c r="B16" s="198" t="s">
        <v>283</v>
      </c>
      <c r="C16" s="46">
        <v>337.96000000000004</v>
      </c>
      <c r="D16" s="46">
        <v>411.29</v>
      </c>
      <c r="E16" s="46">
        <v>499.34000000000003</v>
      </c>
      <c r="F16" s="46">
        <v>1365.5399999999995</v>
      </c>
      <c r="G16" s="52">
        <v>2614.1299999999997</v>
      </c>
    </row>
    <row r="17" spans="2:8" x14ac:dyDescent="0.3">
      <c r="B17" s="21" t="s">
        <v>25</v>
      </c>
      <c r="C17" s="45"/>
      <c r="D17" s="45"/>
      <c r="E17" s="45"/>
      <c r="F17" s="45"/>
      <c r="G17" s="118"/>
    </row>
    <row r="18" spans="2:8" x14ac:dyDescent="0.3">
      <c r="B18" s="61" t="s">
        <v>284</v>
      </c>
      <c r="C18" s="45">
        <f>C12+C6</f>
        <v>680.83</v>
      </c>
      <c r="D18" s="45">
        <f t="shared" ref="D18:G18" si="0">D12+D6</f>
        <v>0</v>
      </c>
      <c r="E18" s="45">
        <f t="shared" si="0"/>
        <v>0</v>
      </c>
      <c r="F18" s="45">
        <f t="shared" si="0"/>
        <v>0</v>
      </c>
      <c r="G18" s="118">
        <f t="shared" si="0"/>
        <v>680.83</v>
      </c>
    </row>
    <row r="19" spans="2:8" x14ac:dyDescent="0.3">
      <c r="B19" s="61" t="s">
        <v>285</v>
      </c>
      <c r="C19" s="45">
        <f t="shared" ref="C19:G22" si="1">C13+C7</f>
        <v>119.30000000000004</v>
      </c>
      <c r="D19" s="45">
        <f t="shared" si="1"/>
        <v>937.77</v>
      </c>
      <c r="E19" s="45">
        <f t="shared" si="1"/>
        <v>0</v>
      </c>
      <c r="F19" s="45">
        <f t="shared" si="1"/>
        <v>0</v>
      </c>
      <c r="G19" s="118">
        <f t="shared" si="1"/>
        <v>1057.07</v>
      </c>
    </row>
    <row r="20" spans="2:8" x14ac:dyDescent="0.3">
      <c r="B20" s="61" t="s">
        <v>286</v>
      </c>
      <c r="C20" s="45">
        <f t="shared" si="1"/>
        <v>38.159999999999997</v>
      </c>
      <c r="D20" s="45">
        <f t="shared" si="1"/>
        <v>37.479999999999997</v>
      </c>
      <c r="E20" s="45">
        <f t="shared" si="1"/>
        <v>740.72</v>
      </c>
      <c r="F20" s="45">
        <f t="shared" si="1"/>
        <v>0</v>
      </c>
      <c r="G20" s="118">
        <f t="shared" si="1"/>
        <v>816.36</v>
      </c>
    </row>
    <row r="21" spans="2:8" x14ac:dyDescent="0.3">
      <c r="B21" s="61" t="s">
        <v>287</v>
      </c>
      <c r="C21" s="45">
        <f t="shared" si="1"/>
        <v>87.350000000000023</v>
      </c>
      <c r="D21" s="45">
        <f t="shared" si="1"/>
        <v>122.67999999999998</v>
      </c>
      <c r="E21" s="45">
        <f t="shared" si="1"/>
        <v>342.51000000000005</v>
      </c>
      <c r="F21" s="45">
        <f t="shared" si="1"/>
        <v>2620.71</v>
      </c>
      <c r="G21" s="118">
        <f t="shared" si="1"/>
        <v>3173.25</v>
      </c>
    </row>
    <row r="22" spans="2:8" ht="15" thickBot="1" x14ac:dyDescent="0.35">
      <c r="B22" s="28" t="s">
        <v>219</v>
      </c>
      <c r="C22" s="47">
        <f t="shared" si="1"/>
        <v>925.6400000000001</v>
      </c>
      <c r="D22" s="47">
        <f t="shared" si="1"/>
        <v>1097.93</v>
      </c>
      <c r="E22" s="47">
        <f t="shared" si="1"/>
        <v>1083.23</v>
      </c>
      <c r="F22" s="47">
        <f t="shared" si="1"/>
        <v>2620.71</v>
      </c>
      <c r="G22" s="120">
        <f t="shared" si="1"/>
        <v>5727.51</v>
      </c>
    </row>
    <row r="23" spans="2:8" ht="30.75" customHeight="1" x14ac:dyDescent="0.3">
      <c r="B23" s="560" t="s">
        <v>1244</v>
      </c>
      <c r="C23" s="560"/>
      <c r="D23" s="560"/>
      <c r="E23" s="560"/>
      <c r="F23" s="560"/>
      <c r="G23" s="560"/>
      <c r="H23" s="482"/>
    </row>
    <row r="24" spans="2:8" ht="16.2" x14ac:dyDescent="0.3">
      <c r="B24" s="478" t="s">
        <v>1245</v>
      </c>
      <c r="C24" s="482"/>
      <c r="D24" s="482"/>
      <c r="E24" s="482"/>
      <c r="F24" s="482"/>
      <c r="G24" s="482"/>
      <c r="H24" s="482"/>
    </row>
    <row r="25" spans="2:8" ht="16.2" x14ac:dyDescent="0.3">
      <c r="B25" s="478" t="s">
        <v>1246</v>
      </c>
      <c r="C25" s="482"/>
      <c r="D25" s="482"/>
      <c r="E25" s="482"/>
      <c r="F25" s="482"/>
      <c r="G25" s="482"/>
      <c r="H25" s="482"/>
    </row>
    <row r="26" spans="2:8" ht="25.5" customHeight="1" x14ac:dyDescent="0.3">
      <c r="B26" s="541" t="s">
        <v>1247</v>
      </c>
      <c r="C26" s="541"/>
      <c r="D26" s="541"/>
      <c r="E26" s="541"/>
      <c r="F26" s="541"/>
      <c r="G26" s="541"/>
    </row>
  </sheetData>
  <mergeCells count="4">
    <mergeCell ref="C2:F2"/>
    <mergeCell ref="G2:G3"/>
    <mergeCell ref="B26:G26"/>
    <mergeCell ref="B23:G23"/>
  </mergeCells>
  <pageMargins left="0.511811024" right="0.511811024" top="0.78740157499999996" bottom="0.78740157499999996" header="0.31496062000000002" footer="0.3149606200000000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M26"/>
  <sheetViews>
    <sheetView showGridLines="0" workbookViewId="0"/>
  </sheetViews>
  <sheetFormatPr defaultRowHeight="14.4" x14ac:dyDescent="0.3"/>
  <cols>
    <col min="2" max="2" width="28.33203125" customWidth="1"/>
    <col min="3" max="7" width="13.33203125" customWidth="1"/>
    <col min="9" max="9" width="10.5546875" bestFit="1" customWidth="1"/>
  </cols>
  <sheetData>
    <row r="1" spans="2:13" ht="15" thickBot="1" x14ac:dyDescent="0.35">
      <c r="B1" s="525" t="s">
        <v>294</v>
      </c>
      <c r="C1" s="465"/>
      <c r="D1" s="465"/>
      <c r="E1" s="465"/>
      <c r="F1" s="465"/>
      <c r="G1" s="465"/>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295</v>
      </c>
      <c r="C3" s="58" t="s">
        <v>251</v>
      </c>
      <c r="D3" s="58" t="s">
        <v>252</v>
      </c>
      <c r="E3" s="58" t="s">
        <v>253</v>
      </c>
      <c r="F3" s="58" t="s">
        <v>254</v>
      </c>
      <c r="G3" s="535"/>
    </row>
    <row r="4" spans="2:13" x14ac:dyDescent="0.3">
      <c r="B4" s="21"/>
      <c r="C4" s="102" t="s">
        <v>152</v>
      </c>
      <c r="D4" s="102" t="s">
        <v>152</v>
      </c>
      <c r="E4" s="102" t="s">
        <v>152</v>
      </c>
      <c r="F4" s="102" t="s">
        <v>152</v>
      </c>
      <c r="G4" s="13" t="s">
        <v>152</v>
      </c>
    </row>
    <row r="5" spans="2:13" x14ac:dyDescent="0.3">
      <c r="B5" s="21" t="s">
        <v>243</v>
      </c>
      <c r="C5" s="23"/>
      <c r="D5" s="23"/>
      <c r="E5" s="23"/>
      <c r="F5" s="23"/>
      <c r="G5" s="24"/>
    </row>
    <row r="6" spans="2:13" x14ac:dyDescent="0.3">
      <c r="B6" s="201" t="s">
        <v>279</v>
      </c>
      <c r="C6" s="45">
        <v>772.58999999999992</v>
      </c>
      <c r="D6" s="45">
        <v>0</v>
      </c>
      <c r="E6" s="45">
        <v>0</v>
      </c>
      <c r="F6" s="45">
        <v>0</v>
      </c>
      <c r="G6" s="118">
        <v>772.58999999999992</v>
      </c>
    </row>
    <row r="7" spans="2:13" x14ac:dyDescent="0.3">
      <c r="B7" s="201" t="s">
        <v>280</v>
      </c>
      <c r="C7" s="45">
        <v>70.680000000000007</v>
      </c>
      <c r="D7" s="45">
        <v>315.31000000000006</v>
      </c>
      <c r="E7" s="45">
        <v>0</v>
      </c>
      <c r="F7" s="45">
        <v>0</v>
      </c>
      <c r="G7" s="118">
        <v>385.99000000000007</v>
      </c>
    </row>
    <row r="8" spans="2:13" x14ac:dyDescent="0.3">
      <c r="B8" s="201" t="s">
        <v>281</v>
      </c>
      <c r="C8" s="45">
        <v>11.92</v>
      </c>
      <c r="D8" s="45">
        <v>3.3600000000000003</v>
      </c>
      <c r="E8" s="45">
        <v>197.68999999999997</v>
      </c>
      <c r="F8" s="45">
        <v>0</v>
      </c>
      <c r="G8" s="118">
        <v>212.96999999999997</v>
      </c>
    </row>
    <row r="9" spans="2:13" x14ac:dyDescent="0.3">
      <c r="B9" s="201" t="s">
        <v>282</v>
      </c>
      <c r="C9" s="45">
        <v>69.03</v>
      </c>
      <c r="D9" s="45">
        <v>157.10999999999999</v>
      </c>
      <c r="E9" s="45">
        <v>234.91</v>
      </c>
      <c r="F9" s="45">
        <v>3174.4199999999987</v>
      </c>
      <c r="G9" s="118">
        <v>3635.4699999999984</v>
      </c>
    </row>
    <row r="10" spans="2:13" x14ac:dyDescent="0.3">
      <c r="B10" s="198" t="s">
        <v>283</v>
      </c>
      <c r="C10" s="46">
        <v>924.21999999999991</v>
      </c>
      <c r="D10" s="46">
        <v>475.78000000000009</v>
      </c>
      <c r="E10" s="46">
        <v>432.59999999999997</v>
      </c>
      <c r="F10" s="46">
        <v>3174.4199999999987</v>
      </c>
      <c r="G10" s="52">
        <v>5007.0199999999986</v>
      </c>
    </row>
    <row r="11" spans="2:13" x14ac:dyDescent="0.3">
      <c r="B11" s="21" t="s">
        <v>244</v>
      </c>
      <c r="C11" s="45"/>
      <c r="D11" s="45"/>
      <c r="E11" s="45"/>
      <c r="F11" s="45"/>
      <c r="G11" s="118"/>
    </row>
    <row r="12" spans="2:13" x14ac:dyDescent="0.3">
      <c r="B12" s="201" t="s">
        <v>279</v>
      </c>
      <c r="C12" s="45">
        <v>406.24999999999994</v>
      </c>
      <c r="D12" s="45">
        <v>0</v>
      </c>
      <c r="E12" s="45">
        <v>0</v>
      </c>
      <c r="F12" s="45">
        <v>0</v>
      </c>
      <c r="G12" s="118">
        <v>406.24999999999994</v>
      </c>
    </row>
    <row r="13" spans="2:13" x14ac:dyDescent="0.3">
      <c r="B13" s="201" t="s">
        <v>280</v>
      </c>
      <c r="C13" s="45">
        <v>9.7199999999999971</v>
      </c>
      <c r="D13" s="45">
        <v>578.7600000000001</v>
      </c>
      <c r="E13" s="45">
        <v>0</v>
      </c>
      <c r="F13" s="45">
        <v>0</v>
      </c>
      <c r="G13" s="118">
        <v>588.48000000000013</v>
      </c>
    </row>
    <row r="14" spans="2:13" x14ac:dyDescent="0.3">
      <c r="B14" s="201" t="s">
        <v>281</v>
      </c>
      <c r="C14" s="45">
        <v>4.2899999999999991</v>
      </c>
      <c r="D14" s="45">
        <v>0.65000000000000013</v>
      </c>
      <c r="E14" s="45">
        <v>302.03999999999991</v>
      </c>
      <c r="F14" s="45">
        <v>0</v>
      </c>
      <c r="G14" s="118">
        <v>306.9799999999999</v>
      </c>
    </row>
    <row r="15" spans="2:13" x14ac:dyDescent="0.3">
      <c r="B15" s="201" t="s">
        <v>282</v>
      </c>
      <c r="C15" s="45">
        <v>87.730000000000018</v>
      </c>
      <c r="D15" s="45">
        <v>0.87000000000000022</v>
      </c>
      <c r="E15" s="45">
        <v>0.25</v>
      </c>
      <c r="F15" s="45">
        <v>481.87000000000012</v>
      </c>
      <c r="G15" s="118">
        <v>570.72000000000014</v>
      </c>
    </row>
    <row r="16" spans="2:13" x14ac:dyDescent="0.3">
      <c r="B16" s="198" t="s">
        <v>283</v>
      </c>
      <c r="C16" s="46">
        <v>507.98999999999995</v>
      </c>
      <c r="D16" s="46">
        <v>580.28000000000009</v>
      </c>
      <c r="E16" s="46">
        <v>302.28999999999991</v>
      </c>
      <c r="F16" s="46">
        <v>481.87000000000012</v>
      </c>
      <c r="G16" s="52">
        <v>1872.43</v>
      </c>
    </row>
    <row r="17" spans="2:9" x14ac:dyDescent="0.3">
      <c r="B17" s="21" t="s">
        <v>24</v>
      </c>
      <c r="C17" s="45"/>
      <c r="D17" s="45"/>
      <c r="E17" s="45"/>
      <c r="F17" s="45"/>
      <c r="G17" s="118"/>
    </row>
    <row r="18" spans="2:9" x14ac:dyDescent="0.3">
      <c r="B18" s="61" t="s">
        <v>284</v>
      </c>
      <c r="C18" s="45">
        <f>C12+C6</f>
        <v>1178.8399999999999</v>
      </c>
      <c r="D18" s="45">
        <f t="shared" ref="D18:G18" si="0">D12+D6</f>
        <v>0</v>
      </c>
      <c r="E18" s="45">
        <f t="shared" si="0"/>
        <v>0</v>
      </c>
      <c r="F18" s="45">
        <f t="shared" si="0"/>
        <v>0</v>
      </c>
      <c r="G18" s="118">
        <f t="shared" si="0"/>
        <v>1178.8399999999999</v>
      </c>
    </row>
    <row r="19" spans="2:9" x14ac:dyDescent="0.3">
      <c r="B19" s="61" t="s">
        <v>285</v>
      </c>
      <c r="C19" s="45">
        <f t="shared" ref="C19:G22" si="1">C13+C7</f>
        <v>80.400000000000006</v>
      </c>
      <c r="D19" s="45">
        <f t="shared" si="1"/>
        <v>894.07000000000016</v>
      </c>
      <c r="E19" s="45">
        <f t="shared" si="1"/>
        <v>0</v>
      </c>
      <c r="F19" s="45">
        <f t="shared" si="1"/>
        <v>0</v>
      </c>
      <c r="G19" s="118">
        <f t="shared" si="1"/>
        <v>974.47000000000025</v>
      </c>
    </row>
    <row r="20" spans="2:9" x14ac:dyDescent="0.3">
      <c r="B20" s="61" t="s">
        <v>286</v>
      </c>
      <c r="C20" s="45">
        <f t="shared" si="1"/>
        <v>16.21</v>
      </c>
      <c r="D20" s="45">
        <f t="shared" si="1"/>
        <v>4.0100000000000007</v>
      </c>
      <c r="E20" s="45">
        <f t="shared" si="1"/>
        <v>499.7299999999999</v>
      </c>
      <c r="F20" s="45">
        <f t="shared" si="1"/>
        <v>0</v>
      </c>
      <c r="G20" s="118">
        <f t="shared" si="1"/>
        <v>519.94999999999982</v>
      </c>
    </row>
    <row r="21" spans="2:9" x14ac:dyDescent="0.3">
      <c r="B21" s="61" t="s">
        <v>287</v>
      </c>
      <c r="C21" s="45">
        <f t="shared" si="1"/>
        <v>156.76000000000002</v>
      </c>
      <c r="D21" s="45">
        <f t="shared" si="1"/>
        <v>157.97999999999999</v>
      </c>
      <c r="E21" s="45">
        <f t="shared" si="1"/>
        <v>235.16</v>
      </c>
      <c r="F21" s="45">
        <f t="shared" si="1"/>
        <v>3656.2899999999991</v>
      </c>
      <c r="G21" s="118">
        <f t="shared" si="1"/>
        <v>4206.1899999999987</v>
      </c>
    </row>
    <row r="22" spans="2:9" ht="15" thickBot="1" x14ac:dyDescent="0.35">
      <c r="B22" s="28" t="s">
        <v>276</v>
      </c>
      <c r="C22" s="47">
        <f t="shared" si="1"/>
        <v>1432.2099999999998</v>
      </c>
      <c r="D22" s="47">
        <f t="shared" si="1"/>
        <v>1056.0600000000002</v>
      </c>
      <c r="E22" s="47">
        <f t="shared" si="1"/>
        <v>734.88999999999987</v>
      </c>
      <c r="F22" s="47">
        <f t="shared" si="1"/>
        <v>3656.2899999999991</v>
      </c>
      <c r="G22" s="120">
        <f t="shared" si="1"/>
        <v>6879.4499999999989</v>
      </c>
    </row>
    <row r="23" spans="2:9" ht="28.5" customHeight="1" x14ac:dyDescent="0.3">
      <c r="B23" s="560" t="s">
        <v>1244</v>
      </c>
      <c r="C23" s="560"/>
      <c r="D23" s="560"/>
      <c r="E23" s="560"/>
      <c r="F23" s="560"/>
      <c r="G23" s="560"/>
      <c r="H23" s="482"/>
      <c r="I23" s="4"/>
    </row>
    <row r="24" spans="2:9" ht="16.2" x14ac:dyDescent="0.3">
      <c r="B24" s="478" t="s">
        <v>1245</v>
      </c>
      <c r="C24" s="482"/>
      <c r="D24" s="482"/>
      <c r="E24" s="482"/>
      <c r="F24" s="482"/>
      <c r="G24" s="482"/>
      <c r="H24" s="482"/>
      <c r="I24" s="4"/>
    </row>
    <row r="25" spans="2:9" ht="15.75" customHeight="1" x14ac:dyDescent="0.3">
      <c r="B25" s="478" t="s">
        <v>1246</v>
      </c>
      <c r="C25" s="482"/>
      <c r="D25" s="482"/>
      <c r="E25" s="482"/>
      <c r="F25" s="482"/>
      <c r="G25" s="482"/>
      <c r="H25" s="482"/>
    </row>
    <row r="26" spans="2:9" ht="29.25" customHeight="1" x14ac:dyDescent="0.3">
      <c r="B26" s="541" t="s">
        <v>1247</v>
      </c>
      <c r="C26" s="541"/>
      <c r="D26" s="541"/>
      <c r="E26" s="541"/>
      <c r="F26" s="541"/>
      <c r="G26" s="541"/>
      <c r="H26" s="488"/>
    </row>
  </sheetData>
  <mergeCells count="4">
    <mergeCell ref="C2:F2"/>
    <mergeCell ref="G2:G3"/>
    <mergeCell ref="B26:G26"/>
    <mergeCell ref="B23:G23"/>
  </mergeCell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M33"/>
  <sheetViews>
    <sheetView showGridLines="0" workbookViewId="0"/>
  </sheetViews>
  <sheetFormatPr defaultRowHeight="14.4" x14ac:dyDescent="0.3"/>
  <cols>
    <col min="2" max="2" width="23.109375" customWidth="1"/>
    <col min="3" max="7" width="13.109375" customWidth="1"/>
  </cols>
  <sheetData>
    <row r="1" spans="2:13" ht="16.2" thickBot="1" x14ac:dyDescent="0.35">
      <c r="B1" s="516" t="s">
        <v>296</v>
      </c>
      <c r="C1" s="516"/>
      <c r="D1" s="516"/>
      <c r="E1" s="516"/>
      <c r="F1" s="516"/>
      <c r="G1" s="516"/>
      <c r="H1" s="465"/>
      <c r="I1" s="465"/>
      <c r="J1" s="465"/>
      <c r="K1" s="465"/>
      <c r="L1" s="465"/>
      <c r="M1" s="465"/>
    </row>
    <row r="2" spans="2:13" ht="16.2" thickBot="1" x14ac:dyDescent="0.35">
      <c r="B2" s="56" t="s">
        <v>297</v>
      </c>
      <c r="C2" s="531" t="s">
        <v>298</v>
      </c>
      <c r="D2" s="533"/>
      <c r="E2" s="533"/>
      <c r="F2" s="532"/>
      <c r="G2" s="534" t="s">
        <v>27</v>
      </c>
    </row>
    <row r="3" spans="2:13" ht="27" thickBot="1" x14ac:dyDescent="0.35">
      <c r="B3" s="58" t="s">
        <v>278</v>
      </c>
      <c r="C3" s="58" t="s">
        <v>251</v>
      </c>
      <c r="D3" s="58" t="s">
        <v>252</v>
      </c>
      <c r="E3" s="58" t="s">
        <v>253</v>
      </c>
      <c r="F3" s="58" t="s">
        <v>254</v>
      </c>
      <c r="G3" s="535"/>
    </row>
    <row r="4" spans="2:13" x14ac:dyDescent="0.3">
      <c r="B4" s="76"/>
      <c r="C4" s="102" t="s">
        <v>152</v>
      </c>
      <c r="D4" s="102" t="s">
        <v>152</v>
      </c>
      <c r="E4" s="102" t="s">
        <v>152</v>
      </c>
      <c r="F4" s="102" t="s">
        <v>152</v>
      </c>
      <c r="G4" s="13" t="s">
        <v>152</v>
      </c>
    </row>
    <row r="5" spans="2:13" x14ac:dyDescent="0.3">
      <c r="B5" s="76" t="s">
        <v>68</v>
      </c>
      <c r="C5" s="23"/>
      <c r="D5" s="23"/>
      <c r="E5" s="23"/>
      <c r="F5" s="23"/>
      <c r="G5" s="24"/>
    </row>
    <row r="6" spans="2:13" x14ac:dyDescent="0.3">
      <c r="B6" s="63" t="s">
        <v>279</v>
      </c>
      <c r="C6" s="45">
        <v>180.95000000000002</v>
      </c>
      <c r="D6" s="45">
        <v>0</v>
      </c>
      <c r="E6" s="45">
        <v>0</v>
      </c>
      <c r="F6" s="45">
        <v>0</v>
      </c>
      <c r="G6" s="118">
        <v>180.95000000000002</v>
      </c>
    </row>
    <row r="7" spans="2:13" x14ac:dyDescent="0.3">
      <c r="B7" s="63" t="s">
        <v>280</v>
      </c>
      <c r="C7" s="45">
        <v>0.23</v>
      </c>
      <c r="D7" s="45">
        <v>83.88</v>
      </c>
      <c r="E7" s="45">
        <v>0</v>
      </c>
      <c r="F7" s="45">
        <v>0</v>
      </c>
      <c r="G7" s="118">
        <v>84.11</v>
      </c>
    </row>
    <row r="8" spans="2:13" x14ac:dyDescent="0.3">
      <c r="B8" s="63" t="s">
        <v>281</v>
      </c>
      <c r="C8" s="45">
        <v>0</v>
      </c>
      <c r="D8" s="45">
        <v>7.0000000000000007E-2</v>
      </c>
      <c r="E8" s="45">
        <v>30.17</v>
      </c>
      <c r="F8" s="45">
        <v>0</v>
      </c>
      <c r="G8" s="118">
        <v>30.240000000000002</v>
      </c>
    </row>
    <row r="9" spans="2:13" x14ac:dyDescent="0.3">
      <c r="B9" s="63" t="s">
        <v>282</v>
      </c>
      <c r="C9" s="45">
        <v>2.3499999999999996</v>
      </c>
      <c r="D9" s="45">
        <v>7.0000000000000007E-2</v>
      </c>
      <c r="E9" s="45">
        <v>6.66</v>
      </c>
      <c r="F9" s="45">
        <v>77.33</v>
      </c>
      <c r="G9" s="118">
        <v>86.41</v>
      </c>
    </row>
    <row r="10" spans="2:13" x14ac:dyDescent="0.3">
      <c r="B10" s="76" t="s">
        <v>283</v>
      </c>
      <c r="C10" s="46">
        <v>183.53</v>
      </c>
      <c r="D10" s="46">
        <v>84.019999999999982</v>
      </c>
      <c r="E10" s="46">
        <v>36.83</v>
      </c>
      <c r="F10" s="46">
        <v>77.33</v>
      </c>
      <c r="G10" s="52">
        <v>381.70999999999992</v>
      </c>
    </row>
    <row r="11" spans="2:13" x14ac:dyDescent="0.3">
      <c r="B11" s="76" t="s">
        <v>235</v>
      </c>
      <c r="C11" s="45"/>
      <c r="D11" s="45"/>
      <c r="E11" s="45"/>
      <c r="F11" s="45"/>
      <c r="G11" s="118"/>
    </row>
    <row r="12" spans="2:13" x14ac:dyDescent="0.3">
      <c r="B12" s="63" t="s">
        <v>279</v>
      </c>
      <c r="C12" s="45">
        <v>585.66</v>
      </c>
      <c r="D12" s="45">
        <v>0</v>
      </c>
      <c r="E12" s="45">
        <v>0</v>
      </c>
      <c r="F12" s="45">
        <v>0</v>
      </c>
      <c r="G12" s="118">
        <v>585.66</v>
      </c>
    </row>
    <row r="13" spans="2:13" x14ac:dyDescent="0.3">
      <c r="B13" s="63" t="s">
        <v>280</v>
      </c>
      <c r="C13" s="45">
        <v>15.91</v>
      </c>
      <c r="D13" s="45">
        <v>307.03999999999991</v>
      </c>
      <c r="E13" s="45">
        <v>0</v>
      </c>
      <c r="F13" s="45">
        <v>0</v>
      </c>
      <c r="G13" s="118">
        <v>322.94999999999993</v>
      </c>
    </row>
    <row r="14" spans="2:13" x14ac:dyDescent="0.3">
      <c r="B14" s="63" t="s">
        <v>281</v>
      </c>
      <c r="C14" s="45">
        <v>14.96</v>
      </c>
      <c r="D14" s="45">
        <v>21.11</v>
      </c>
      <c r="E14" s="45">
        <v>223.99</v>
      </c>
      <c r="F14" s="45">
        <v>0</v>
      </c>
      <c r="G14" s="118">
        <v>260.06</v>
      </c>
    </row>
    <row r="15" spans="2:13" x14ac:dyDescent="0.3">
      <c r="B15" s="63" t="s">
        <v>282</v>
      </c>
      <c r="C15" s="45">
        <v>82.009999999999977</v>
      </c>
      <c r="D15" s="45">
        <v>89.489999999999981</v>
      </c>
      <c r="E15" s="45">
        <v>115.59000000000003</v>
      </c>
      <c r="F15" s="45">
        <v>832.9699999999998</v>
      </c>
      <c r="G15" s="118">
        <v>1120.0599999999997</v>
      </c>
    </row>
    <row r="16" spans="2:13" x14ac:dyDescent="0.3">
      <c r="B16" s="76" t="s">
        <v>283</v>
      </c>
      <c r="C16" s="46">
        <v>698.54</v>
      </c>
      <c r="D16" s="46">
        <v>417.63999999999987</v>
      </c>
      <c r="E16" s="46">
        <v>339.58000000000004</v>
      </c>
      <c r="F16" s="46">
        <v>832.9699999999998</v>
      </c>
      <c r="G16" s="52">
        <v>2288.7299999999996</v>
      </c>
    </row>
    <row r="17" spans="2:8" x14ac:dyDescent="0.3">
      <c r="B17" s="76" t="s">
        <v>236</v>
      </c>
      <c r="C17" s="45"/>
      <c r="D17" s="45"/>
      <c r="E17" s="45"/>
      <c r="F17" s="45"/>
      <c r="G17" s="118"/>
    </row>
    <row r="18" spans="2:8" x14ac:dyDescent="0.3">
      <c r="B18" s="63" t="s">
        <v>279</v>
      </c>
      <c r="C18" s="45">
        <v>2.25</v>
      </c>
      <c r="D18" s="45">
        <v>0</v>
      </c>
      <c r="E18" s="45">
        <v>0</v>
      </c>
      <c r="F18" s="45">
        <v>0</v>
      </c>
      <c r="G18" s="118">
        <v>2.25</v>
      </c>
    </row>
    <row r="19" spans="2:8" x14ac:dyDescent="0.3">
      <c r="B19" s="63" t="s">
        <v>280</v>
      </c>
      <c r="C19" s="45">
        <v>0.11</v>
      </c>
      <c r="D19" s="45">
        <v>1.6800000000000002</v>
      </c>
      <c r="E19" s="45">
        <v>0</v>
      </c>
      <c r="F19" s="45">
        <v>0</v>
      </c>
      <c r="G19" s="118">
        <v>1.7900000000000003</v>
      </c>
    </row>
    <row r="20" spans="2:8" x14ac:dyDescent="0.3">
      <c r="B20" s="63" t="s">
        <v>281</v>
      </c>
      <c r="C20" s="45">
        <v>0.24</v>
      </c>
      <c r="D20" s="45">
        <v>1.81</v>
      </c>
      <c r="E20" s="45">
        <v>19.73</v>
      </c>
      <c r="F20" s="45">
        <v>0</v>
      </c>
      <c r="G20" s="118">
        <v>21.78</v>
      </c>
    </row>
    <row r="21" spans="2:8" x14ac:dyDescent="0.3">
      <c r="B21" s="63" t="s">
        <v>282</v>
      </c>
      <c r="C21" s="45">
        <v>0.44</v>
      </c>
      <c r="D21" s="45">
        <v>1.97</v>
      </c>
      <c r="E21" s="45">
        <v>7.7799999999999994</v>
      </c>
      <c r="F21" s="45">
        <v>65.89</v>
      </c>
      <c r="G21" s="118">
        <v>76.08</v>
      </c>
    </row>
    <row r="22" spans="2:8" x14ac:dyDescent="0.3">
      <c r="B22" s="76" t="s">
        <v>283</v>
      </c>
      <c r="C22" s="46">
        <v>3.0399999999999996</v>
      </c>
      <c r="D22" s="46">
        <v>5.46</v>
      </c>
      <c r="E22" s="46">
        <v>27.509999999999998</v>
      </c>
      <c r="F22" s="46">
        <v>65.89</v>
      </c>
      <c r="G22" s="52">
        <v>101.9</v>
      </c>
    </row>
    <row r="23" spans="2:8" x14ac:dyDescent="0.3">
      <c r="B23" s="76" t="s">
        <v>23</v>
      </c>
      <c r="C23" s="45"/>
      <c r="D23" s="45"/>
      <c r="E23" s="45"/>
      <c r="F23" s="45"/>
      <c r="G23" s="118"/>
    </row>
    <row r="24" spans="2:8" x14ac:dyDescent="0.3">
      <c r="B24" s="63" t="s">
        <v>299</v>
      </c>
      <c r="C24" s="45">
        <f>C6+C12+C18</f>
        <v>768.86</v>
      </c>
      <c r="D24" s="45">
        <f t="shared" ref="D24:F24" si="0">D6+D12+D18</f>
        <v>0</v>
      </c>
      <c r="E24" s="45">
        <f t="shared" si="0"/>
        <v>0</v>
      </c>
      <c r="F24" s="45">
        <f t="shared" si="0"/>
        <v>0</v>
      </c>
      <c r="G24" s="118">
        <f>G6+G12+G18</f>
        <v>768.86</v>
      </c>
    </row>
    <row r="25" spans="2:8" x14ac:dyDescent="0.3">
      <c r="B25" s="63" t="s">
        <v>300</v>
      </c>
      <c r="C25" s="45">
        <f t="shared" ref="C25:G28" si="1">C7+C13+C19</f>
        <v>16.25</v>
      </c>
      <c r="D25" s="45">
        <f t="shared" si="1"/>
        <v>392.59999999999991</v>
      </c>
      <c r="E25" s="45">
        <f t="shared" si="1"/>
        <v>0</v>
      </c>
      <c r="F25" s="45">
        <f t="shared" si="1"/>
        <v>0</v>
      </c>
      <c r="G25" s="118">
        <f t="shared" si="1"/>
        <v>408.84999999999997</v>
      </c>
    </row>
    <row r="26" spans="2:8" x14ac:dyDescent="0.3">
      <c r="B26" s="63" t="s">
        <v>301</v>
      </c>
      <c r="C26" s="45">
        <f t="shared" si="1"/>
        <v>15.200000000000001</v>
      </c>
      <c r="D26" s="45">
        <f t="shared" si="1"/>
        <v>22.99</v>
      </c>
      <c r="E26" s="45">
        <f t="shared" si="1"/>
        <v>273.89000000000004</v>
      </c>
      <c r="F26" s="45">
        <f t="shared" si="1"/>
        <v>0</v>
      </c>
      <c r="G26" s="118">
        <f t="shared" si="1"/>
        <v>312.08000000000004</v>
      </c>
    </row>
    <row r="27" spans="2:8" x14ac:dyDescent="0.3">
      <c r="B27" s="63" t="s">
        <v>287</v>
      </c>
      <c r="C27" s="45">
        <f t="shared" si="1"/>
        <v>84.799999999999969</v>
      </c>
      <c r="D27" s="45">
        <f t="shared" si="1"/>
        <v>91.529999999999973</v>
      </c>
      <c r="E27" s="45">
        <f t="shared" si="1"/>
        <v>130.03000000000003</v>
      </c>
      <c r="F27" s="45">
        <f t="shared" si="1"/>
        <v>976.18999999999983</v>
      </c>
      <c r="G27" s="118">
        <f t="shared" si="1"/>
        <v>1282.5499999999997</v>
      </c>
    </row>
    <row r="28" spans="2:8" ht="15" thickBot="1" x14ac:dyDescent="0.35">
      <c r="B28" s="66" t="s">
        <v>219</v>
      </c>
      <c r="C28" s="47">
        <f t="shared" si="1"/>
        <v>885.1099999999999</v>
      </c>
      <c r="D28" s="47">
        <f t="shared" si="1"/>
        <v>507.11999999999983</v>
      </c>
      <c r="E28" s="47">
        <f t="shared" si="1"/>
        <v>403.92</v>
      </c>
      <c r="F28" s="47">
        <f t="shared" si="1"/>
        <v>976.18999999999983</v>
      </c>
      <c r="G28" s="120">
        <f>G10+G16+G22</f>
        <v>2772.3399999999997</v>
      </c>
    </row>
    <row r="29" spans="2:8" ht="31.5" customHeight="1" x14ac:dyDescent="0.3">
      <c r="B29" s="560" t="s">
        <v>1244</v>
      </c>
      <c r="C29" s="560"/>
      <c r="D29" s="560"/>
      <c r="E29" s="560"/>
      <c r="F29" s="560"/>
      <c r="G29" s="560"/>
      <c r="H29" s="482"/>
    </row>
    <row r="30" spans="2:8" ht="16.2" x14ac:dyDescent="0.3">
      <c r="B30" s="478" t="s">
        <v>1245</v>
      </c>
      <c r="C30" s="482"/>
      <c r="D30" s="482"/>
      <c r="E30" s="482"/>
      <c r="F30" s="482"/>
      <c r="G30" s="482"/>
      <c r="H30" s="482"/>
    </row>
    <row r="31" spans="2:8" ht="16.2" x14ac:dyDescent="0.3">
      <c r="B31" s="478" t="s">
        <v>1375</v>
      </c>
      <c r="C31" s="482"/>
      <c r="D31" s="482"/>
      <c r="E31" s="482"/>
      <c r="F31" s="482"/>
      <c r="G31" s="482"/>
      <c r="H31" s="482"/>
    </row>
    <row r="32" spans="2:8" ht="13.5" customHeight="1" x14ac:dyDescent="0.3">
      <c r="B32" s="478" t="s">
        <v>1249</v>
      </c>
    </row>
    <row r="33" spans="2:8" ht="29.25" customHeight="1" x14ac:dyDescent="0.3">
      <c r="B33" s="541" t="s">
        <v>1248</v>
      </c>
      <c r="C33" s="541"/>
      <c r="D33" s="541"/>
      <c r="E33" s="541"/>
      <c r="F33" s="541"/>
      <c r="G33" s="541"/>
      <c r="H33" s="487"/>
    </row>
  </sheetData>
  <mergeCells count="4">
    <mergeCell ref="C2:F2"/>
    <mergeCell ref="G2:G3"/>
    <mergeCell ref="B29:G29"/>
    <mergeCell ref="B33:G33"/>
  </mergeCells>
  <pageMargins left="0.511811024" right="0.511811024" top="0.78740157499999996" bottom="0.78740157499999996" header="0.31496062000000002" footer="0.31496062000000002"/>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M27"/>
  <sheetViews>
    <sheetView showGridLines="0" workbookViewId="0"/>
  </sheetViews>
  <sheetFormatPr defaultRowHeight="14.4" x14ac:dyDescent="0.3"/>
  <cols>
    <col min="2" max="2" width="34.5546875" customWidth="1"/>
    <col min="3" max="7" width="11.33203125" customWidth="1"/>
  </cols>
  <sheetData>
    <row r="1" spans="2:13" ht="16.2" thickBot="1" x14ac:dyDescent="0.35">
      <c r="B1" s="516" t="s">
        <v>302</v>
      </c>
      <c r="C1" s="516"/>
      <c r="D1" s="516"/>
      <c r="E1" s="516"/>
      <c r="F1" s="516"/>
      <c r="G1" s="516"/>
      <c r="H1" s="465"/>
      <c r="I1" s="465"/>
      <c r="J1" s="465"/>
      <c r="K1" s="465"/>
      <c r="L1" s="465"/>
      <c r="M1" s="465"/>
    </row>
    <row r="2" spans="2:13" ht="16.2" thickBot="1" x14ac:dyDescent="0.35">
      <c r="B2" s="56" t="s">
        <v>297</v>
      </c>
      <c r="C2" s="531" t="s">
        <v>298</v>
      </c>
      <c r="D2" s="533"/>
      <c r="E2" s="533"/>
      <c r="F2" s="532"/>
      <c r="G2" s="534" t="s">
        <v>27</v>
      </c>
    </row>
    <row r="3" spans="2:13" ht="27" thickBot="1" x14ac:dyDescent="0.35">
      <c r="B3" s="58" t="s">
        <v>289</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237</v>
      </c>
      <c r="C5" s="23"/>
      <c r="D5" s="23"/>
      <c r="E5" s="23"/>
      <c r="F5" s="23"/>
      <c r="G5" s="24"/>
    </row>
    <row r="6" spans="2:13" x14ac:dyDescent="0.3">
      <c r="B6" s="63" t="s">
        <v>279</v>
      </c>
      <c r="C6" s="45">
        <v>87.51</v>
      </c>
      <c r="D6" s="45">
        <v>0</v>
      </c>
      <c r="E6" s="45">
        <v>0</v>
      </c>
      <c r="F6" s="45">
        <v>0</v>
      </c>
      <c r="G6" s="118">
        <v>87.51</v>
      </c>
    </row>
    <row r="7" spans="2:13" x14ac:dyDescent="0.3">
      <c r="B7" s="63" t="s">
        <v>280</v>
      </c>
      <c r="C7" s="45">
        <v>6.9999999999999993E-2</v>
      </c>
      <c r="D7" s="45">
        <v>19.630000000000006</v>
      </c>
      <c r="E7" s="45">
        <v>0</v>
      </c>
      <c r="F7" s="45">
        <v>0</v>
      </c>
      <c r="G7" s="118">
        <v>19.700000000000006</v>
      </c>
    </row>
    <row r="8" spans="2:13" x14ac:dyDescent="0.3">
      <c r="B8" s="63" t="s">
        <v>281</v>
      </c>
      <c r="C8" s="45">
        <v>0.38</v>
      </c>
      <c r="D8" s="45">
        <v>1.3900000000000001</v>
      </c>
      <c r="E8" s="45">
        <v>15.59</v>
      </c>
      <c r="F8" s="45">
        <v>0</v>
      </c>
      <c r="G8" s="118">
        <v>17.36</v>
      </c>
    </row>
    <row r="9" spans="2:13" x14ac:dyDescent="0.3">
      <c r="B9" s="63" t="s">
        <v>282</v>
      </c>
      <c r="C9" s="45">
        <v>1.4700000000000002</v>
      </c>
      <c r="D9" s="45">
        <v>0.92999999999999994</v>
      </c>
      <c r="E9" s="45">
        <v>8.9100000000000037</v>
      </c>
      <c r="F9" s="45">
        <v>65.930000000000007</v>
      </c>
      <c r="G9" s="118">
        <v>77.240000000000009</v>
      </c>
    </row>
    <row r="10" spans="2:13" x14ac:dyDescent="0.3">
      <c r="B10" s="76" t="s">
        <v>283</v>
      </c>
      <c r="C10" s="46">
        <v>89.429999999999993</v>
      </c>
      <c r="D10" s="46">
        <v>21.950000000000006</v>
      </c>
      <c r="E10" s="46">
        <v>24.500000000000004</v>
      </c>
      <c r="F10" s="46">
        <v>65.930000000000007</v>
      </c>
      <c r="G10" s="52">
        <v>201.81</v>
      </c>
    </row>
    <row r="11" spans="2:13" x14ac:dyDescent="0.3">
      <c r="B11" s="76" t="s">
        <v>238</v>
      </c>
      <c r="C11" s="45"/>
      <c r="D11" s="45"/>
      <c r="E11" s="45"/>
      <c r="F11" s="45"/>
      <c r="G11" s="118"/>
    </row>
    <row r="12" spans="2:13" x14ac:dyDescent="0.3">
      <c r="B12" s="63" t="s">
        <v>279</v>
      </c>
      <c r="C12" s="45">
        <v>214.05999999999997</v>
      </c>
      <c r="D12" s="45">
        <v>0</v>
      </c>
      <c r="E12" s="45">
        <v>0</v>
      </c>
      <c r="F12" s="45">
        <v>0</v>
      </c>
      <c r="G12" s="118">
        <v>214.05999999999997</v>
      </c>
    </row>
    <row r="13" spans="2:13" x14ac:dyDescent="0.3">
      <c r="B13" s="63" t="s">
        <v>280</v>
      </c>
      <c r="C13" s="45">
        <v>8.57</v>
      </c>
      <c r="D13" s="45">
        <v>850.60000000000014</v>
      </c>
      <c r="E13" s="45">
        <v>0</v>
      </c>
      <c r="F13" s="45">
        <v>0</v>
      </c>
      <c r="G13" s="118">
        <v>859.17000000000019</v>
      </c>
    </row>
    <row r="14" spans="2:13" x14ac:dyDescent="0.3">
      <c r="B14" s="63" t="s">
        <v>281</v>
      </c>
      <c r="C14" s="45">
        <v>0.31</v>
      </c>
      <c r="D14" s="45">
        <v>7.08</v>
      </c>
      <c r="E14" s="45">
        <v>207.4</v>
      </c>
      <c r="F14" s="45">
        <v>0</v>
      </c>
      <c r="G14" s="118">
        <v>214.79</v>
      </c>
    </row>
    <row r="15" spans="2:13" x14ac:dyDescent="0.3">
      <c r="B15" s="63" t="s">
        <v>282</v>
      </c>
      <c r="C15" s="45">
        <v>6.0000000000000005E-2</v>
      </c>
      <c r="D15" s="45">
        <v>12.1</v>
      </c>
      <c r="E15" s="45">
        <v>19.23</v>
      </c>
      <c r="F15" s="45">
        <v>524.31999999999982</v>
      </c>
      <c r="G15" s="118">
        <v>555.70999999999981</v>
      </c>
    </row>
    <row r="16" spans="2:13" x14ac:dyDescent="0.3">
      <c r="B16" s="76" t="s">
        <v>283</v>
      </c>
      <c r="C16" s="46">
        <v>222.99999999999997</v>
      </c>
      <c r="D16" s="46">
        <v>869.7800000000002</v>
      </c>
      <c r="E16" s="46">
        <v>226.63</v>
      </c>
      <c r="F16" s="46">
        <v>524.31999999999982</v>
      </c>
      <c r="G16" s="52">
        <v>1843.73</v>
      </c>
    </row>
    <row r="17" spans="2:8" x14ac:dyDescent="0.3">
      <c r="B17" s="76" t="s">
        <v>22</v>
      </c>
      <c r="C17" s="45"/>
      <c r="D17" s="45"/>
      <c r="E17" s="45"/>
      <c r="F17" s="45"/>
      <c r="G17" s="118"/>
    </row>
    <row r="18" spans="2:8" x14ac:dyDescent="0.3">
      <c r="B18" s="63" t="s">
        <v>299</v>
      </c>
      <c r="C18" s="45">
        <f>C12+C6</f>
        <v>301.57</v>
      </c>
      <c r="D18" s="45">
        <f t="shared" ref="D18:G18" si="0">D12+D6</f>
        <v>0</v>
      </c>
      <c r="E18" s="45">
        <f t="shared" si="0"/>
        <v>0</v>
      </c>
      <c r="F18" s="45">
        <f t="shared" si="0"/>
        <v>0</v>
      </c>
      <c r="G18" s="118">
        <f t="shared" si="0"/>
        <v>301.57</v>
      </c>
    </row>
    <row r="19" spans="2:8" x14ac:dyDescent="0.3">
      <c r="B19" s="63" t="s">
        <v>300</v>
      </c>
      <c r="C19" s="45">
        <f t="shared" ref="C19:G22" si="1">C13+C7</f>
        <v>8.64</v>
      </c>
      <c r="D19" s="45">
        <f t="shared" si="1"/>
        <v>870.23000000000013</v>
      </c>
      <c r="E19" s="45">
        <f t="shared" si="1"/>
        <v>0</v>
      </c>
      <c r="F19" s="45">
        <f t="shared" si="1"/>
        <v>0</v>
      </c>
      <c r="G19" s="118">
        <f t="shared" si="1"/>
        <v>878.87000000000023</v>
      </c>
    </row>
    <row r="20" spans="2:8" x14ac:dyDescent="0.3">
      <c r="B20" s="63" t="s">
        <v>301</v>
      </c>
      <c r="C20" s="45">
        <f t="shared" si="1"/>
        <v>0.69</v>
      </c>
      <c r="D20" s="45">
        <f t="shared" si="1"/>
        <v>8.4700000000000006</v>
      </c>
      <c r="E20" s="45">
        <f t="shared" si="1"/>
        <v>222.99</v>
      </c>
      <c r="F20" s="45">
        <f t="shared" si="1"/>
        <v>0</v>
      </c>
      <c r="G20" s="118">
        <f t="shared" si="1"/>
        <v>232.14999999999998</v>
      </c>
    </row>
    <row r="21" spans="2:8" x14ac:dyDescent="0.3">
      <c r="B21" s="63" t="s">
        <v>287</v>
      </c>
      <c r="C21" s="45">
        <f t="shared" si="1"/>
        <v>1.5300000000000002</v>
      </c>
      <c r="D21" s="45">
        <f t="shared" si="1"/>
        <v>13.03</v>
      </c>
      <c r="E21" s="45">
        <f t="shared" si="1"/>
        <v>28.140000000000004</v>
      </c>
      <c r="F21" s="45">
        <f t="shared" si="1"/>
        <v>590.24999999999977</v>
      </c>
      <c r="G21" s="118">
        <f t="shared" si="1"/>
        <v>632.94999999999982</v>
      </c>
    </row>
    <row r="22" spans="2:8" ht="15" thickBot="1" x14ac:dyDescent="0.35">
      <c r="B22" s="28" t="s">
        <v>219</v>
      </c>
      <c r="C22" s="47">
        <f t="shared" si="1"/>
        <v>312.42999999999995</v>
      </c>
      <c r="D22" s="47">
        <f t="shared" si="1"/>
        <v>891.73000000000025</v>
      </c>
      <c r="E22" s="47">
        <f t="shared" si="1"/>
        <v>251.13</v>
      </c>
      <c r="F22" s="47">
        <f t="shared" si="1"/>
        <v>590.24999999999977</v>
      </c>
      <c r="G22" s="120">
        <f t="shared" si="1"/>
        <v>2045.54</v>
      </c>
    </row>
    <row r="23" spans="2:8" ht="32.25" customHeight="1" x14ac:dyDescent="0.3">
      <c r="B23" s="560" t="s">
        <v>1244</v>
      </c>
      <c r="C23" s="560"/>
      <c r="D23" s="560"/>
      <c r="E23" s="560"/>
      <c r="F23" s="560"/>
      <c r="G23" s="560"/>
      <c r="H23" s="482"/>
    </row>
    <row r="24" spans="2:8" ht="16.2" x14ac:dyDescent="0.3">
      <c r="B24" s="478" t="s">
        <v>1245</v>
      </c>
      <c r="C24" s="482"/>
      <c r="D24" s="482"/>
      <c r="E24" s="482"/>
      <c r="F24" s="482"/>
      <c r="G24" s="482"/>
      <c r="H24" s="482"/>
    </row>
    <row r="25" spans="2:8" ht="16.2" x14ac:dyDescent="0.3">
      <c r="B25" s="478" t="s">
        <v>1375</v>
      </c>
      <c r="C25" s="482"/>
      <c r="D25" s="482"/>
      <c r="E25" s="482"/>
      <c r="F25" s="482"/>
      <c r="G25" s="482"/>
      <c r="H25" s="482"/>
    </row>
    <row r="26" spans="2:8" ht="15.75" customHeight="1" x14ac:dyDescent="0.3">
      <c r="B26" s="478" t="s">
        <v>1249</v>
      </c>
    </row>
    <row r="27" spans="2:8" ht="28.5" customHeight="1" x14ac:dyDescent="0.3">
      <c r="B27" s="541" t="s">
        <v>1248</v>
      </c>
      <c r="C27" s="541"/>
      <c r="D27" s="541"/>
      <c r="E27" s="541"/>
      <c r="F27" s="541"/>
      <c r="G27" s="541"/>
      <c r="H27" s="487"/>
    </row>
  </sheetData>
  <mergeCells count="4">
    <mergeCell ref="C2:F2"/>
    <mergeCell ref="G2:G3"/>
    <mergeCell ref="B23:G23"/>
    <mergeCell ref="B27:G27"/>
  </mergeCells>
  <pageMargins left="0.511811024" right="0.511811024" top="0.78740157499999996" bottom="0.78740157499999996" header="0.31496062000000002" footer="0.3149606200000000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M33"/>
  <sheetViews>
    <sheetView showGridLines="0" workbookViewId="0"/>
  </sheetViews>
  <sheetFormatPr defaultRowHeight="14.4" x14ac:dyDescent="0.3"/>
  <cols>
    <col min="2" max="2" width="25.6640625" customWidth="1"/>
    <col min="3" max="7" width="12.88671875" customWidth="1"/>
  </cols>
  <sheetData>
    <row r="1" spans="2:13" ht="16.2" thickBot="1" x14ac:dyDescent="0.35">
      <c r="B1" s="516" t="s">
        <v>303</v>
      </c>
      <c r="C1" s="516"/>
      <c r="D1" s="516"/>
      <c r="E1" s="516"/>
      <c r="F1" s="516"/>
      <c r="G1" s="516"/>
      <c r="H1" s="465"/>
      <c r="I1" s="465"/>
      <c r="J1" s="465"/>
      <c r="K1" s="465"/>
      <c r="L1" s="465"/>
      <c r="M1" s="465"/>
    </row>
    <row r="2" spans="2:13" ht="16.2" thickBot="1" x14ac:dyDescent="0.35">
      <c r="B2" s="56" t="s">
        <v>297</v>
      </c>
      <c r="C2" s="531" t="s">
        <v>298</v>
      </c>
      <c r="D2" s="533"/>
      <c r="E2" s="533"/>
      <c r="F2" s="532"/>
      <c r="G2" s="534" t="s">
        <v>27</v>
      </c>
    </row>
    <row r="3" spans="2:13" ht="27" thickBot="1" x14ac:dyDescent="0.35">
      <c r="B3" s="58" t="s">
        <v>291</v>
      </c>
      <c r="C3" s="58" t="s">
        <v>251</v>
      </c>
      <c r="D3" s="58" t="s">
        <v>252</v>
      </c>
      <c r="E3" s="58" t="s">
        <v>253</v>
      </c>
      <c r="F3" s="58" t="s">
        <v>254</v>
      </c>
      <c r="G3" s="535"/>
    </row>
    <row r="4" spans="2:13" x14ac:dyDescent="0.3">
      <c r="B4" s="76"/>
      <c r="C4" s="102" t="s">
        <v>152</v>
      </c>
      <c r="D4" s="102" t="s">
        <v>152</v>
      </c>
      <c r="E4" s="102" t="s">
        <v>152</v>
      </c>
      <c r="F4" s="102" t="s">
        <v>152</v>
      </c>
      <c r="G4" s="13" t="s">
        <v>152</v>
      </c>
    </row>
    <row r="5" spans="2:13" x14ac:dyDescent="0.3">
      <c r="B5" s="76" t="s">
        <v>239</v>
      </c>
      <c r="C5" s="23"/>
      <c r="D5" s="23"/>
      <c r="E5" s="23"/>
      <c r="F5" s="23"/>
      <c r="G5" s="24"/>
    </row>
    <row r="6" spans="2:13" x14ac:dyDescent="0.3">
      <c r="B6" s="63" t="s">
        <v>279</v>
      </c>
      <c r="C6" s="45">
        <v>688.05</v>
      </c>
      <c r="D6" s="45">
        <v>0</v>
      </c>
      <c r="E6" s="45">
        <v>0</v>
      </c>
      <c r="F6" s="45">
        <v>0</v>
      </c>
      <c r="G6" s="118">
        <v>688.05</v>
      </c>
    </row>
    <row r="7" spans="2:13" x14ac:dyDescent="0.3">
      <c r="B7" s="63" t="s">
        <v>280</v>
      </c>
      <c r="C7" s="45">
        <v>1.2999999999999998</v>
      </c>
      <c r="D7" s="45">
        <v>560.94000000000005</v>
      </c>
      <c r="E7" s="45">
        <v>0</v>
      </c>
      <c r="F7" s="45">
        <v>0</v>
      </c>
      <c r="G7" s="118">
        <v>562.24</v>
      </c>
    </row>
    <row r="8" spans="2:13" x14ac:dyDescent="0.3">
      <c r="B8" s="63" t="s">
        <v>281</v>
      </c>
      <c r="C8" s="45">
        <v>3.1100000000000003</v>
      </c>
      <c r="D8" s="45">
        <v>2.8299999999999996</v>
      </c>
      <c r="E8" s="45">
        <v>291.17999999999995</v>
      </c>
      <c r="F8" s="45">
        <v>0</v>
      </c>
      <c r="G8" s="118">
        <v>297.11999999999995</v>
      </c>
    </row>
    <row r="9" spans="2:13" x14ac:dyDescent="0.3">
      <c r="B9" s="63" t="s">
        <v>282</v>
      </c>
      <c r="C9" s="45">
        <v>2.6599999999999993</v>
      </c>
      <c r="D9" s="45">
        <v>2.1199999999999997</v>
      </c>
      <c r="E9" s="45">
        <v>21.850000000000005</v>
      </c>
      <c r="F9" s="45">
        <v>540.12</v>
      </c>
      <c r="G9" s="118">
        <v>566.75</v>
      </c>
    </row>
    <row r="10" spans="2:13" x14ac:dyDescent="0.3">
      <c r="B10" s="76" t="s">
        <v>283</v>
      </c>
      <c r="C10" s="46">
        <v>695.11999999999989</v>
      </c>
      <c r="D10" s="46">
        <v>565.8900000000001</v>
      </c>
      <c r="E10" s="46">
        <v>313.02999999999997</v>
      </c>
      <c r="F10" s="46">
        <v>540.12</v>
      </c>
      <c r="G10" s="52">
        <v>2114.16</v>
      </c>
    </row>
    <row r="11" spans="2:13" x14ac:dyDescent="0.3">
      <c r="B11" s="76" t="s">
        <v>240</v>
      </c>
      <c r="C11" s="45"/>
      <c r="D11" s="45"/>
      <c r="E11" s="45"/>
      <c r="F11" s="45"/>
      <c r="G11" s="118"/>
    </row>
    <row r="12" spans="2:13" x14ac:dyDescent="0.3">
      <c r="B12" s="63" t="s">
        <v>279</v>
      </c>
      <c r="C12" s="45">
        <v>621.1</v>
      </c>
      <c r="D12" s="45">
        <v>0</v>
      </c>
      <c r="E12" s="45">
        <v>0</v>
      </c>
      <c r="F12" s="45">
        <v>0</v>
      </c>
      <c r="G12" s="118">
        <v>621.1</v>
      </c>
    </row>
    <row r="13" spans="2:13" x14ac:dyDescent="0.3">
      <c r="B13" s="63" t="s">
        <v>280</v>
      </c>
      <c r="C13" s="45">
        <v>26.65</v>
      </c>
      <c r="D13" s="45">
        <v>487.73</v>
      </c>
      <c r="E13" s="45">
        <v>0</v>
      </c>
      <c r="F13" s="45">
        <v>0</v>
      </c>
      <c r="G13" s="118">
        <v>514.38</v>
      </c>
    </row>
    <row r="14" spans="2:13" x14ac:dyDescent="0.3">
      <c r="B14" s="63" t="s">
        <v>281</v>
      </c>
      <c r="C14" s="45">
        <v>5.3800000000000008</v>
      </c>
      <c r="D14" s="45">
        <v>25.55</v>
      </c>
      <c r="E14" s="45">
        <v>323.27999999999997</v>
      </c>
      <c r="F14" s="45">
        <v>0</v>
      </c>
      <c r="G14" s="118">
        <v>354.21</v>
      </c>
    </row>
    <row r="15" spans="2:13" x14ac:dyDescent="0.3">
      <c r="B15" s="63" t="s">
        <v>282</v>
      </c>
      <c r="C15" s="45">
        <v>19.610000000000007</v>
      </c>
      <c r="D15" s="45">
        <v>15.220000000000002</v>
      </c>
      <c r="E15" s="45">
        <v>41.419999999999995</v>
      </c>
      <c r="F15" s="45">
        <v>520.53999999999985</v>
      </c>
      <c r="G15" s="118">
        <v>596.78999999999985</v>
      </c>
    </row>
    <row r="16" spans="2:13" x14ac:dyDescent="0.3">
      <c r="B16" s="76" t="s">
        <v>283</v>
      </c>
      <c r="C16" s="46">
        <v>672.74</v>
      </c>
      <c r="D16" s="46">
        <v>528.5</v>
      </c>
      <c r="E16" s="46">
        <v>364.7</v>
      </c>
      <c r="F16" s="46">
        <v>520.53999999999985</v>
      </c>
      <c r="G16" s="52">
        <v>2086.48</v>
      </c>
    </row>
    <row r="17" spans="2:8" x14ac:dyDescent="0.3">
      <c r="B17" s="76" t="s">
        <v>241</v>
      </c>
      <c r="C17" s="45"/>
      <c r="D17" s="45"/>
      <c r="E17" s="45"/>
      <c r="F17" s="45"/>
      <c r="G17" s="118"/>
    </row>
    <row r="18" spans="2:8" x14ac:dyDescent="0.3">
      <c r="B18" s="63" t="s">
        <v>279</v>
      </c>
      <c r="C18" s="45">
        <v>1.65</v>
      </c>
      <c r="D18" s="45">
        <v>0</v>
      </c>
      <c r="E18" s="45">
        <v>0</v>
      </c>
      <c r="F18" s="45">
        <v>0</v>
      </c>
      <c r="G18" s="118">
        <v>1.65</v>
      </c>
    </row>
    <row r="19" spans="2:8" x14ac:dyDescent="0.3">
      <c r="B19" s="63" t="s">
        <v>280</v>
      </c>
      <c r="C19" s="45">
        <v>3.76</v>
      </c>
      <c r="D19" s="45">
        <v>23.38</v>
      </c>
      <c r="E19" s="45">
        <v>0</v>
      </c>
      <c r="F19" s="45">
        <v>0</v>
      </c>
      <c r="G19" s="118">
        <v>27.14</v>
      </c>
    </row>
    <row r="20" spans="2:8" x14ac:dyDescent="0.3">
      <c r="B20" s="63" t="s">
        <v>281</v>
      </c>
      <c r="C20" s="45">
        <v>1.88</v>
      </c>
      <c r="D20" s="45">
        <v>2.5799999999999996</v>
      </c>
      <c r="E20" s="45">
        <v>97.59</v>
      </c>
      <c r="F20" s="45">
        <v>0</v>
      </c>
      <c r="G20" s="118">
        <v>102.05</v>
      </c>
    </row>
    <row r="21" spans="2:8" x14ac:dyDescent="0.3">
      <c r="B21" s="63" t="s">
        <v>282</v>
      </c>
      <c r="C21" s="45">
        <v>0</v>
      </c>
      <c r="D21" s="45">
        <v>0.47</v>
      </c>
      <c r="E21" s="45">
        <v>5.71</v>
      </c>
      <c r="F21" s="45">
        <v>83.100000000000009</v>
      </c>
      <c r="G21" s="118">
        <v>89.28</v>
      </c>
    </row>
    <row r="22" spans="2:8" x14ac:dyDescent="0.3">
      <c r="B22" s="76" t="s">
        <v>283</v>
      </c>
      <c r="C22" s="46">
        <v>7.29</v>
      </c>
      <c r="D22" s="46">
        <v>26.429999999999996</v>
      </c>
      <c r="E22" s="46">
        <v>103.3</v>
      </c>
      <c r="F22" s="46">
        <v>83.100000000000009</v>
      </c>
      <c r="G22" s="52">
        <v>220.12</v>
      </c>
    </row>
    <row r="23" spans="2:8" x14ac:dyDescent="0.3">
      <c r="B23" s="76" t="s">
        <v>20</v>
      </c>
      <c r="C23" s="45"/>
      <c r="D23" s="45"/>
      <c r="E23" s="45"/>
      <c r="F23" s="45"/>
      <c r="G23" s="118"/>
    </row>
    <row r="24" spans="2:8" x14ac:dyDescent="0.3">
      <c r="B24" s="63" t="s">
        <v>299</v>
      </c>
      <c r="C24" s="45">
        <f>C6+C12+C18</f>
        <v>1310.8000000000002</v>
      </c>
      <c r="D24" s="45">
        <f t="shared" ref="D24:F24" si="0">D6+D12+D18</f>
        <v>0</v>
      </c>
      <c r="E24" s="45">
        <f t="shared" si="0"/>
        <v>0</v>
      </c>
      <c r="F24" s="45">
        <f t="shared" si="0"/>
        <v>0</v>
      </c>
      <c r="G24" s="118">
        <f>G6+G12+G18</f>
        <v>1310.8000000000002</v>
      </c>
    </row>
    <row r="25" spans="2:8" x14ac:dyDescent="0.3">
      <c r="B25" s="63" t="s">
        <v>300</v>
      </c>
      <c r="C25" s="45">
        <f t="shared" ref="C25:G28" si="1">C7+C13+C19</f>
        <v>31.71</v>
      </c>
      <c r="D25" s="45">
        <f t="shared" si="1"/>
        <v>1072.0500000000002</v>
      </c>
      <c r="E25" s="45">
        <f t="shared" si="1"/>
        <v>0</v>
      </c>
      <c r="F25" s="45">
        <f t="shared" si="1"/>
        <v>0</v>
      </c>
      <c r="G25" s="118">
        <f t="shared" si="1"/>
        <v>1103.76</v>
      </c>
    </row>
    <row r="26" spans="2:8" x14ac:dyDescent="0.3">
      <c r="B26" s="63" t="s">
        <v>301</v>
      </c>
      <c r="C26" s="45">
        <f t="shared" si="1"/>
        <v>10.370000000000001</v>
      </c>
      <c r="D26" s="45">
        <f t="shared" si="1"/>
        <v>30.959999999999997</v>
      </c>
      <c r="E26" s="45">
        <f t="shared" si="1"/>
        <v>712.05</v>
      </c>
      <c r="F26" s="45">
        <f t="shared" si="1"/>
        <v>0</v>
      </c>
      <c r="G26" s="118">
        <f t="shared" si="1"/>
        <v>753.37999999999988</v>
      </c>
    </row>
    <row r="27" spans="2:8" x14ac:dyDescent="0.3">
      <c r="B27" s="63" t="s">
        <v>287</v>
      </c>
      <c r="C27" s="45">
        <f t="shared" si="1"/>
        <v>22.270000000000007</v>
      </c>
      <c r="D27" s="45">
        <f t="shared" si="1"/>
        <v>17.810000000000002</v>
      </c>
      <c r="E27" s="45">
        <f t="shared" si="1"/>
        <v>68.97999999999999</v>
      </c>
      <c r="F27" s="45">
        <f t="shared" si="1"/>
        <v>1143.7599999999998</v>
      </c>
      <c r="G27" s="118">
        <f t="shared" si="1"/>
        <v>1252.82</v>
      </c>
    </row>
    <row r="28" spans="2:8" ht="15" thickBot="1" x14ac:dyDescent="0.35">
      <c r="B28" s="66" t="s">
        <v>219</v>
      </c>
      <c r="C28" s="47">
        <f t="shared" si="1"/>
        <v>1375.1499999999999</v>
      </c>
      <c r="D28" s="47">
        <f t="shared" si="1"/>
        <v>1120.8200000000002</v>
      </c>
      <c r="E28" s="47">
        <f t="shared" si="1"/>
        <v>781.03</v>
      </c>
      <c r="F28" s="47">
        <f t="shared" si="1"/>
        <v>1143.7599999999998</v>
      </c>
      <c r="G28" s="120">
        <f>G10+G16+G22</f>
        <v>4420.7599999999993</v>
      </c>
    </row>
    <row r="29" spans="2:8" ht="31.5" customHeight="1" x14ac:dyDescent="0.3">
      <c r="B29" s="560" t="s">
        <v>1244</v>
      </c>
      <c r="C29" s="560"/>
      <c r="D29" s="560"/>
      <c r="E29" s="560"/>
      <c r="F29" s="560"/>
      <c r="G29" s="560"/>
      <c r="H29" s="482"/>
    </row>
    <row r="30" spans="2:8" ht="16.2" x14ac:dyDescent="0.3">
      <c r="B30" s="478" t="s">
        <v>1245</v>
      </c>
      <c r="C30" s="482"/>
      <c r="D30" s="482"/>
      <c r="E30" s="482"/>
      <c r="F30" s="482"/>
      <c r="G30" s="482"/>
      <c r="H30" s="482"/>
    </row>
    <row r="31" spans="2:8" ht="16.2" x14ac:dyDescent="0.3">
      <c r="B31" s="478" t="s">
        <v>1375</v>
      </c>
      <c r="C31" s="482"/>
      <c r="D31" s="482"/>
      <c r="E31" s="482"/>
      <c r="F31" s="482"/>
      <c r="G31" s="482"/>
      <c r="H31" s="482"/>
    </row>
    <row r="32" spans="2:8" ht="15" customHeight="1" x14ac:dyDescent="0.3">
      <c r="B32" s="478" t="s">
        <v>1249</v>
      </c>
    </row>
    <row r="33" spans="2:8" ht="28.5" customHeight="1" x14ac:dyDescent="0.3">
      <c r="B33" s="541" t="s">
        <v>1248</v>
      </c>
      <c r="C33" s="541"/>
      <c r="D33" s="541"/>
      <c r="E33" s="541"/>
      <c r="F33" s="541"/>
      <c r="G33" s="541"/>
      <c r="H33" s="487"/>
    </row>
  </sheetData>
  <mergeCells count="4">
    <mergeCell ref="C2:F2"/>
    <mergeCell ref="G2:G3"/>
    <mergeCell ref="B29:G29"/>
    <mergeCell ref="B33:G33"/>
  </mergeCells>
  <pageMargins left="0.511811024" right="0.511811024" top="0.78740157499999996" bottom="0.78740157499999996" header="0.31496062000000002" footer="0.3149606200000000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M27"/>
  <sheetViews>
    <sheetView showGridLines="0" workbookViewId="0"/>
  </sheetViews>
  <sheetFormatPr defaultRowHeight="14.4" x14ac:dyDescent="0.3"/>
  <cols>
    <col min="2" max="2" width="31" customWidth="1"/>
    <col min="3" max="7" width="11.33203125" customWidth="1"/>
  </cols>
  <sheetData>
    <row r="1" spans="2:13" ht="16.2" thickBot="1" x14ac:dyDescent="0.35">
      <c r="B1" s="516" t="s">
        <v>304</v>
      </c>
      <c r="C1" s="516"/>
      <c r="D1" s="516"/>
      <c r="E1" s="516"/>
      <c r="F1" s="516"/>
      <c r="G1" s="516"/>
      <c r="H1" s="465"/>
      <c r="I1" s="465"/>
      <c r="J1" s="465"/>
      <c r="K1" s="465"/>
      <c r="L1" s="465"/>
      <c r="M1" s="465"/>
    </row>
    <row r="2" spans="2:13" ht="16.2" thickBot="1" x14ac:dyDescent="0.35">
      <c r="B2" s="56" t="s">
        <v>297</v>
      </c>
      <c r="C2" s="531" t="s">
        <v>298</v>
      </c>
      <c r="D2" s="533"/>
      <c r="E2" s="533"/>
      <c r="F2" s="532"/>
      <c r="G2" s="534" t="s">
        <v>27</v>
      </c>
    </row>
    <row r="3" spans="2:13" ht="27" thickBot="1" x14ac:dyDescent="0.35">
      <c r="B3" s="58" t="s">
        <v>293</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242</v>
      </c>
      <c r="C5" s="23"/>
      <c r="D5" s="23"/>
      <c r="E5" s="23"/>
      <c r="F5" s="23"/>
      <c r="G5" s="24"/>
    </row>
    <row r="6" spans="2:13" x14ac:dyDescent="0.3">
      <c r="B6" s="63" t="s">
        <v>279</v>
      </c>
      <c r="C6" s="45">
        <v>80.84</v>
      </c>
      <c r="D6" s="45">
        <v>0</v>
      </c>
      <c r="E6" s="45">
        <v>0</v>
      </c>
      <c r="F6" s="45">
        <v>0</v>
      </c>
      <c r="G6" s="118">
        <v>80.84</v>
      </c>
    </row>
    <row r="7" spans="2:13" x14ac:dyDescent="0.3">
      <c r="B7" s="63" t="s">
        <v>280</v>
      </c>
      <c r="C7" s="45">
        <v>3.63</v>
      </c>
      <c r="D7" s="45">
        <v>132.4</v>
      </c>
      <c r="E7" s="45">
        <v>0</v>
      </c>
      <c r="F7" s="45">
        <v>0</v>
      </c>
      <c r="G7" s="118">
        <v>136.03</v>
      </c>
    </row>
    <row r="8" spans="2:13" x14ac:dyDescent="0.3">
      <c r="B8" s="63" t="s">
        <v>281</v>
      </c>
      <c r="C8" s="45">
        <v>0.30000000000000004</v>
      </c>
      <c r="D8" s="45">
        <v>0.5</v>
      </c>
      <c r="E8" s="45">
        <v>24.89</v>
      </c>
      <c r="F8" s="45">
        <v>0</v>
      </c>
      <c r="G8" s="118">
        <v>25.69</v>
      </c>
    </row>
    <row r="9" spans="2:13" x14ac:dyDescent="0.3">
      <c r="B9" s="63" t="s">
        <v>282</v>
      </c>
      <c r="C9" s="45">
        <v>8.66</v>
      </c>
      <c r="D9" s="45">
        <v>8.16</v>
      </c>
      <c r="E9" s="45">
        <v>16.27</v>
      </c>
      <c r="F9" s="45">
        <v>120.58</v>
      </c>
      <c r="G9" s="118">
        <v>153.67000000000002</v>
      </c>
    </row>
    <row r="10" spans="2:13" x14ac:dyDescent="0.3">
      <c r="B10" s="76" t="s">
        <v>283</v>
      </c>
      <c r="C10" s="46">
        <v>93.429999999999993</v>
      </c>
      <c r="D10" s="46">
        <v>141.06</v>
      </c>
      <c r="E10" s="46">
        <v>41.16</v>
      </c>
      <c r="F10" s="46">
        <v>120.58</v>
      </c>
      <c r="G10" s="52">
        <v>396.22999999999996</v>
      </c>
    </row>
    <row r="11" spans="2:13" x14ac:dyDescent="0.3">
      <c r="B11" s="76" t="s">
        <v>53</v>
      </c>
      <c r="C11" s="45"/>
      <c r="D11" s="45"/>
      <c r="E11" s="45"/>
      <c r="F11" s="45"/>
      <c r="G11" s="118"/>
    </row>
    <row r="12" spans="2:13" x14ac:dyDescent="0.3">
      <c r="B12" s="63" t="s">
        <v>279</v>
      </c>
      <c r="C12" s="45">
        <v>69.850000000000023</v>
      </c>
      <c r="D12" s="45">
        <v>0</v>
      </c>
      <c r="E12" s="45">
        <v>0</v>
      </c>
      <c r="F12" s="45">
        <v>0</v>
      </c>
      <c r="G12" s="118">
        <v>69.850000000000023</v>
      </c>
    </row>
    <row r="13" spans="2:13" x14ac:dyDescent="0.3">
      <c r="B13" s="63" t="s">
        <v>280</v>
      </c>
      <c r="C13" s="45">
        <v>0.04</v>
      </c>
      <c r="D13" s="45">
        <v>13.429999999999998</v>
      </c>
      <c r="E13" s="45">
        <v>0</v>
      </c>
      <c r="F13" s="45">
        <v>0</v>
      </c>
      <c r="G13" s="118">
        <v>13.469999999999997</v>
      </c>
    </row>
    <row r="14" spans="2:13" x14ac:dyDescent="0.3">
      <c r="B14" s="63" t="s">
        <v>281</v>
      </c>
      <c r="C14" s="45">
        <v>0.75</v>
      </c>
      <c r="D14" s="45">
        <v>0.48</v>
      </c>
      <c r="E14" s="45">
        <v>15.58</v>
      </c>
      <c r="F14" s="45">
        <v>0</v>
      </c>
      <c r="G14" s="118">
        <v>16.809999999999999</v>
      </c>
    </row>
    <row r="15" spans="2:13" x14ac:dyDescent="0.3">
      <c r="B15" s="63" t="s">
        <v>282</v>
      </c>
      <c r="C15" s="45">
        <v>4.05</v>
      </c>
      <c r="D15" s="45">
        <v>1.1800000000000002</v>
      </c>
      <c r="E15" s="45">
        <v>5.8499999999999988</v>
      </c>
      <c r="F15" s="45">
        <v>138.08999999999997</v>
      </c>
      <c r="G15" s="118">
        <v>149.16999999999996</v>
      </c>
    </row>
    <row r="16" spans="2:13" x14ac:dyDescent="0.3">
      <c r="B16" s="76" t="s">
        <v>283</v>
      </c>
      <c r="C16" s="46">
        <v>74.690000000000026</v>
      </c>
      <c r="D16" s="46">
        <v>15.089999999999998</v>
      </c>
      <c r="E16" s="46">
        <v>21.43</v>
      </c>
      <c r="F16" s="46">
        <v>138.08999999999997</v>
      </c>
      <c r="G16" s="52">
        <v>249.3</v>
      </c>
    </row>
    <row r="17" spans="2:8" x14ac:dyDescent="0.3">
      <c r="B17" s="76" t="s">
        <v>25</v>
      </c>
      <c r="C17" s="45"/>
      <c r="D17" s="45"/>
      <c r="E17" s="45"/>
      <c r="F17" s="45"/>
      <c r="G17" s="118"/>
    </row>
    <row r="18" spans="2:8" x14ac:dyDescent="0.3">
      <c r="B18" s="63" t="s">
        <v>299</v>
      </c>
      <c r="C18" s="45">
        <f>C12+C6</f>
        <v>150.69000000000003</v>
      </c>
      <c r="D18" s="45">
        <f t="shared" ref="D18:G18" si="0">D12+D6</f>
        <v>0</v>
      </c>
      <c r="E18" s="45">
        <f t="shared" si="0"/>
        <v>0</v>
      </c>
      <c r="F18" s="45">
        <f t="shared" si="0"/>
        <v>0</v>
      </c>
      <c r="G18" s="118">
        <f t="shared" si="0"/>
        <v>150.69000000000003</v>
      </c>
    </row>
    <row r="19" spans="2:8" x14ac:dyDescent="0.3">
      <c r="B19" s="63" t="s">
        <v>300</v>
      </c>
      <c r="C19" s="45">
        <f t="shared" ref="C19:G22" si="1">C13+C7</f>
        <v>3.67</v>
      </c>
      <c r="D19" s="45">
        <f t="shared" si="1"/>
        <v>145.83000000000001</v>
      </c>
      <c r="E19" s="45">
        <f t="shared" si="1"/>
        <v>0</v>
      </c>
      <c r="F19" s="45">
        <f t="shared" si="1"/>
        <v>0</v>
      </c>
      <c r="G19" s="118">
        <f t="shared" si="1"/>
        <v>149.5</v>
      </c>
    </row>
    <row r="20" spans="2:8" x14ac:dyDescent="0.3">
      <c r="B20" s="63" t="s">
        <v>301</v>
      </c>
      <c r="C20" s="45">
        <f t="shared" si="1"/>
        <v>1.05</v>
      </c>
      <c r="D20" s="45">
        <f t="shared" si="1"/>
        <v>0.98</v>
      </c>
      <c r="E20" s="45">
        <f t="shared" si="1"/>
        <v>40.47</v>
      </c>
      <c r="F20" s="45">
        <f t="shared" si="1"/>
        <v>0</v>
      </c>
      <c r="G20" s="118">
        <f t="shared" si="1"/>
        <v>42.5</v>
      </c>
    </row>
    <row r="21" spans="2:8" x14ac:dyDescent="0.3">
      <c r="B21" s="63" t="s">
        <v>305</v>
      </c>
      <c r="C21" s="45">
        <f t="shared" si="1"/>
        <v>12.71</v>
      </c>
      <c r="D21" s="45">
        <f t="shared" si="1"/>
        <v>9.34</v>
      </c>
      <c r="E21" s="45">
        <f t="shared" si="1"/>
        <v>22.119999999999997</v>
      </c>
      <c r="F21" s="45">
        <f t="shared" si="1"/>
        <v>258.66999999999996</v>
      </c>
      <c r="G21" s="118">
        <f t="shared" si="1"/>
        <v>302.83999999999997</v>
      </c>
    </row>
    <row r="22" spans="2:8" ht="15" thickBot="1" x14ac:dyDescent="0.35">
      <c r="B22" s="66" t="s">
        <v>219</v>
      </c>
      <c r="C22" s="47">
        <f t="shared" si="1"/>
        <v>168.12</v>
      </c>
      <c r="D22" s="47">
        <f t="shared" si="1"/>
        <v>156.15</v>
      </c>
      <c r="E22" s="47">
        <f t="shared" si="1"/>
        <v>62.589999999999996</v>
      </c>
      <c r="F22" s="47">
        <f t="shared" si="1"/>
        <v>258.66999999999996</v>
      </c>
      <c r="G22" s="120">
        <f t="shared" si="1"/>
        <v>645.53</v>
      </c>
    </row>
    <row r="23" spans="2:8" ht="27.75" customHeight="1" x14ac:dyDescent="0.3">
      <c r="B23" s="560" t="s">
        <v>1244</v>
      </c>
      <c r="C23" s="560"/>
      <c r="D23" s="560"/>
      <c r="E23" s="560"/>
      <c r="F23" s="560"/>
      <c r="G23" s="560"/>
      <c r="H23" s="482"/>
    </row>
    <row r="24" spans="2:8" ht="16.2" x14ac:dyDescent="0.3">
      <c r="B24" s="478" t="s">
        <v>1245</v>
      </c>
      <c r="C24" s="482"/>
      <c r="D24" s="482"/>
      <c r="E24" s="482"/>
      <c r="F24" s="482"/>
      <c r="G24" s="482"/>
      <c r="H24" s="482"/>
    </row>
    <row r="25" spans="2:8" ht="16.2" x14ac:dyDescent="0.3">
      <c r="B25" s="478" t="s">
        <v>1375</v>
      </c>
      <c r="C25" s="482"/>
      <c r="D25" s="482"/>
      <c r="E25" s="482"/>
      <c r="F25" s="482"/>
      <c r="G25" s="482"/>
      <c r="H25" s="482"/>
    </row>
    <row r="26" spans="2:8" x14ac:dyDescent="0.3">
      <c r="B26" s="478" t="s">
        <v>1249</v>
      </c>
    </row>
    <row r="27" spans="2:8" ht="29.25" customHeight="1" x14ac:dyDescent="0.3">
      <c r="B27" s="541" t="s">
        <v>1248</v>
      </c>
      <c r="C27" s="541"/>
      <c r="D27" s="541"/>
      <c r="E27" s="541"/>
      <c r="F27" s="541"/>
      <c r="G27" s="541"/>
      <c r="H27" s="487"/>
    </row>
  </sheetData>
  <mergeCells count="4">
    <mergeCell ref="C2:F2"/>
    <mergeCell ref="G2:G3"/>
    <mergeCell ref="B23:G23"/>
    <mergeCell ref="B27:G27"/>
  </mergeCells>
  <pageMargins left="0.511811024" right="0.511811024" top="0.78740157499999996" bottom="0.78740157499999996" header="0.31496062000000002" footer="0.3149606200000000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M27"/>
  <sheetViews>
    <sheetView showGridLines="0" workbookViewId="0"/>
  </sheetViews>
  <sheetFormatPr defaultRowHeight="14.4" x14ac:dyDescent="0.3"/>
  <cols>
    <col min="2" max="2" width="24.44140625" customWidth="1"/>
    <col min="3" max="7" width="13.44140625" customWidth="1"/>
    <col min="9" max="9" width="10.5546875" bestFit="1" customWidth="1"/>
  </cols>
  <sheetData>
    <row r="1" spans="2:13" ht="16.2" thickBot="1" x14ac:dyDescent="0.35">
      <c r="B1" s="516" t="s">
        <v>306</v>
      </c>
      <c r="C1" s="516"/>
      <c r="D1" s="516"/>
      <c r="E1" s="516"/>
      <c r="F1" s="516"/>
      <c r="G1" s="516"/>
      <c r="H1" s="465"/>
      <c r="I1" s="465"/>
      <c r="J1" s="465"/>
      <c r="K1" s="465"/>
      <c r="L1" s="465"/>
      <c r="M1" s="465"/>
    </row>
    <row r="2" spans="2:13" ht="16.2" thickBot="1" x14ac:dyDescent="0.35">
      <c r="B2" s="56" t="s">
        <v>297</v>
      </c>
      <c r="C2" s="531" t="s">
        <v>298</v>
      </c>
      <c r="D2" s="533"/>
      <c r="E2" s="533"/>
      <c r="F2" s="532"/>
      <c r="G2" s="534" t="s">
        <v>27</v>
      </c>
    </row>
    <row r="3" spans="2:13" ht="27" thickBot="1" x14ac:dyDescent="0.35">
      <c r="B3" s="58" t="s">
        <v>295</v>
      </c>
      <c r="C3" s="58" t="s">
        <v>251</v>
      </c>
      <c r="D3" s="58" t="s">
        <v>252</v>
      </c>
      <c r="E3" s="58" t="s">
        <v>253</v>
      </c>
      <c r="F3" s="58" t="s">
        <v>254</v>
      </c>
      <c r="G3" s="535"/>
    </row>
    <row r="4" spans="2:13" x14ac:dyDescent="0.3">
      <c r="B4" s="76"/>
      <c r="C4" s="102" t="s">
        <v>152</v>
      </c>
      <c r="D4" s="102" t="s">
        <v>152</v>
      </c>
      <c r="E4" s="102" t="s">
        <v>152</v>
      </c>
      <c r="F4" s="102" t="s">
        <v>152</v>
      </c>
      <c r="G4" s="13" t="s">
        <v>152</v>
      </c>
    </row>
    <row r="5" spans="2:13" x14ac:dyDescent="0.3">
      <c r="B5" s="76" t="s">
        <v>243</v>
      </c>
      <c r="C5" s="23"/>
      <c r="D5" s="23"/>
      <c r="E5" s="23"/>
      <c r="F5" s="23"/>
      <c r="G5" s="24"/>
    </row>
    <row r="6" spans="2:13" x14ac:dyDescent="0.3">
      <c r="B6" s="63" t="s">
        <v>279</v>
      </c>
      <c r="C6" s="45">
        <v>113.60000000000002</v>
      </c>
      <c r="D6" s="45">
        <v>0</v>
      </c>
      <c r="E6" s="45">
        <v>0</v>
      </c>
      <c r="F6" s="45">
        <v>0</v>
      </c>
      <c r="G6" s="118">
        <v>113.60000000000002</v>
      </c>
    </row>
    <row r="7" spans="2:13" x14ac:dyDescent="0.3">
      <c r="B7" s="63" t="s">
        <v>280</v>
      </c>
      <c r="C7" s="45">
        <v>4.68</v>
      </c>
      <c r="D7" s="45">
        <v>174.73000000000002</v>
      </c>
      <c r="E7" s="45">
        <v>0</v>
      </c>
      <c r="F7" s="45">
        <v>0</v>
      </c>
      <c r="G7" s="118">
        <v>179.41000000000003</v>
      </c>
    </row>
    <row r="8" spans="2:13" x14ac:dyDescent="0.3">
      <c r="B8" s="63" t="s">
        <v>281</v>
      </c>
      <c r="C8" s="45">
        <v>1.42</v>
      </c>
      <c r="D8" s="45">
        <v>2.5700000000000003</v>
      </c>
      <c r="E8" s="45">
        <v>27.019999999999996</v>
      </c>
      <c r="F8" s="45">
        <v>0</v>
      </c>
      <c r="G8" s="118">
        <v>31.009999999999998</v>
      </c>
    </row>
    <row r="9" spans="2:13" x14ac:dyDescent="0.3">
      <c r="B9" s="63" t="s">
        <v>282</v>
      </c>
      <c r="C9" s="45">
        <v>0.98</v>
      </c>
      <c r="D9" s="45">
        <v>9.59</v>
      </c>
      <c r="E9" s="45">
        <v>32.220000000000006</v>
      </c>
      <c r="F9" s="45">
        <v>517.77</v>
      </c>
      <c r="G9" s="118">
        <v>560.55999999999995</v>
      </c>
    </row>
    <row r="10" spans="2:13" x14ac:dyDescent="0.3">
      <c r="B10" s="76" t="s">
        <v>283</v>
      </c>
      <c r="C10" s="46">
        <v>120.68000000000004</v>
      </c>
      <c r="D10" s="46">
        <v>186.89000000000001</v>
      </c>
      <c r="E10" s="46">
        <v>59.24</v>
      </c>
      <c r="F10" s="46">
        <v>517.77</v>
      </c>
      <c r="G10" s="52">
        <v>884.58</v>
      </c>
    </row>
    <row r="11" spans="2:13" x14ac:dyDescent="0.3">
      <c r="B11" s="76" t="s">
        <v>244</v>
      </c>
      <c r="C11" s="45"/>
      <c r="D11" s="45"/>
      <c r="E11" s="45"/>
      <c r="F11" s="45"/>
      <c r="G11" s="118"/>
    </row>
    <row r="12" spans="2:13" x14ac:dyDescent="0.3">
      <c r="B12" s="63" t="s">
        <v>279</v>
      </c>
      <c r="C12" s="45">
        <v>230.49</v>
      </c>
      <c r="D12" s="45">
        <v>0</v>
      </c>
      <c r="E12" s="45">
        <v>0</v>
      </c>
      <c r="F12" s="45">
        <v>0</v>
      </c>
      <c r="G12" s="118">
        <v>230.49</v>
      </c>
    </row>
    <row r="13" spans="2:13" x14ac:dyDescent="0.3">
      <c r="B13" s="63" t="s">
        <v>280</v>
      </c>
      <c r="C13" s="45">
        <v>12.359999999999998</v>
      </c>
      <c r="D13" s="45">
        <v>617.22</v>
      </c>
      <c r="E13" s="45">
        <v>0</v>
      </c>
      <c r="F13" s="45">
        <v>0</v>
      </c>
      <c r="G13" s="118">
        <v>629.58000000000004</v>
      </c>
    </row>
    <row r="14" spans="2:13" x14ac:dyDescent="0.3">
      <c r="B14" s="63" t="s">
        <v>281</v>
      </c>
      <c r="C14" s="45">
        <v>3.54</v>
      </c>
      <c r="D14" s="45">
        <v>3.34</v>
      </c>
      <c r="E14" s="45">
        <v>297.05000000000007</v>
      </c>
      <c r="F14" s="45">
        <v>0</v>
      </c>
      <c r="G14" s="118">
        <v>303.93000000000006</v>
      </c>
    </row>
    <row r="15" spans="2:13" x14ac:dyDescent="0.3">
      <c r="B15" s="63" t="s">
        <v>282</v>
      </c>
      <c r="C15" s="45">
        <v>3.17</v>
      </c>
      <c r="D15" s="45">
        <v>3.27</v>
      </c>
      <c r="E15" s="45">
        <v>1.7700000000000002</v>
      </c>
      <c r="F15" s="45">
        <v>214.23999999999998</v>
      </c>
      <c r="G15" s="118">
        <v>222.45</v>
      </c>
    </row>
    <row r="16" spans="2:13" x14ac:dyDescent="0.3">
      <c r="B16" s="76" t="s">
        <v>283</v>
      </c>
      <c r="C16" s="46">
        <v>249.55999999999997</v>
      </c>
      <c r="D16" s="46">
        <v>623.83000000000004</v>
      </c>
      <c r="E16" s="46">
        <v>298.82000000000005</v>
      </c>
      <c r="F16" s="46">
        <v>214.23999999999998</v>
      </c>
      <c r="G16" s="52">
        <v>1386.45</v>
      </c>
    </row>
    <row r="17" spans="2:9" x14ac:dyDescent="0.3">
      <c r="B17" s="76" t="s">
        <v>24</v>
      </c>
      <c r="C17" s="45"/>
      <c r="D17" s="45"/>
      <c r="E17" s="45"/>
      <c r="F17" s="45"/>
      <c r="G17" s="118"/>
    </row>
    <row r="18" spans="2:9" x14ac:dyDescent="0.3">
      <c r="B18" s="63" t="s">
        <v>299</v>
      </c>
      <c r="C18" s="45">
        <f>C12+C6</f>
        <v>344.09000000000003</v>
      </c>
      <c r="D18" s="45">
        <f t="shared" ref="D18:G18" si="0">D12+D6</f>
        <v>0</v>
      </c>
      <c r="E18" s="45">
        <f t="shared" si="0"/>
        <v>0</v>
      </c>
      <c r="F18" s="45">
        <f t="shared" si="0"/>
        <v>0</v>
      </c>
      <c r="G18" s="118">
        <f t="shared" si="0"/>
        <v>344.09000000000003</v>
      </c>
    </row>
    <row r="19" spans="2:9" x14ac:dyDescent="0.3">
      <c r="B19" s="63" t="s">
        <v>300</v>
      </c>
      <c r="C19" s="45">
        <f t="shared" ref="C19:G22" si="1">C13+C7</f>
        <v>17.04</v>
      </c>
      <c r="D19" s="45">
        <f t="shared" si="1"/>
        <v>791.95</v>
      </c>
      <c r="E19" s="45">
        <f t="shared" si="1"/>
        <v>0</v>
      </c>
      <c r="F19" s="45">
        <f t="shared" si="1"/>
        <v>0</v>
      </c>
      <c r="G19" s="118">
        <f t="shared" si="1"/>
        <v>808.99</v>
      </c>
    </row>
    <row r="20" spans="2:9" x14ac:dyDescent="0.3">
      <c r="B20" s="63" t="s">
        <v>301</v>
      </c>
      <c r="C20" s="45">
        <f t="shared" si="1"/>
        <v>4.96</v>
      </c>
      <c r="D20" s="45">
        <f t="shared" si="1"/>
        <v>5.91</v>
      </c>
      <c r="E20" s="45">
        <f t="shared" si="1"/>
        <v>324.07000000000005</v>
      </c>
      <c r="F20" s="45">
        <f t="shared" si="1"/>
        <v>0</v>
      </c>
      <c r="G20" s="118">
        <f t="shared" si="1"/>
        <v>334.94000000000005</v>
      </c>
    </row>
    <row r="21" spans="2:9" x14ac:dyDescent="0.3">
      <c r="B21" s="63" t="s">
        <v>287</v>
      </c>
      <c r="C21" s="45">
        <f t="shared" si="1"/>
        <v>4.1500000000000004</v>
      </c>
      <c r="D21" s="45">
        <f t="shared" si="1"/>
        <v>12.86</v>
      </c>
      <c r="E21" s="45">
        <f t="shared" si="1"/>
        <v>33.990000000000009</v>
      </c>
      <c r="F21" s="45">
        <f t="shared" si="1"/>
        <v>732.01</v>
      </c>
      <c r="G21" s="118">
        <f t="shared" si="1"/>
        <v>783.01</v>
      </c>
    </row>
    <row r="22" spans="2:9" ht="15" thickBot="1" x14ac:dyDescent="0.35">
      <c r="B22" s="66" t="s">
        <v>219</v>
      </c>
      <c r="C22" s="47">
        <f t="shared" si="1"/>
        <v>370.24</v>
      </c>
      <c r="D22" s="47">
        <f t="shared" si="1"/>
        <v>810.72</v>
      </c>
      <c r="E22" s="47">
        <f t="shared" si="1"/>
        <v>358.06000000000006</v>
      </c>
      <c r="F22" s="47">
        <f t="shared" si="1"/>
        <v>732.01</v>
      </c>
      <c r="G22" s="120">
        <f t="shared" si="1"/>
        <v>2271.0300000000002</v>
      </c>
    </row>
    <row r="23" spans="2:9" ht="27" customHeight="1" x14ac:dyDescent="0.3">
      <c r="B23" s="560" t="s">
        <v>1244</v>
      </c>
      <c r="C23" s="560"/>
      <c r="D23" s="560"/>
      <c r="E23" s="560"/>
      <c r="F23" s="560"/>
      <c r="G23" s="560"/>
      <c r="H23" s="482"/>
    </row>
    <row r="24" spans="2:9" ht="16.2" x14ac:dyDescent="0.3">
      <c r="B24" s="478" t="s">
        <v>1245</v>
      </c>
      <c r="C24" s="482"/>
      <c r="D24" s="482"/>
      <c r="E24" s="482"/>
      <c r="F24" s="482"/>
      <c r="G24" s="482"/>
      <c r="H24" s="482"/>
      <c r="I24" s="4"/>
    </row>
    <row r="25" spans="2:9" ht="16.2" x14ac:dyDescent="0.3">
      <c r="B25" s="478" t="s">
        <v>1375</v>
      </c>
      <c r="C25" s="482"/>
      <c r="D25" s="482"/>
      <c r="E25" s="482"/>
      <c r="F25" s="482"/>
      <c r="G25" s="482"/>
      <c r="H25" s="482"/>
      <c r="I25" s="4"/>
    </row>
    <row r="26" spans="2:9" x14ac:dyDescent="0.3">
      <c r="B26" s="478" t="s">
        <v>1249</v>
      </c>
    </row>
    <row r="27" spans="2:9" ht="31.5" customHeight="1" x14ac:dyDescent="0.3">
      <c r="B27" s="541" t="s">
        <v>1248</v>
      </c>
      <c r="C27" s="541"/>
      <c r="D27" s="541"/>
      <c r="E27" s="541"/>
      <c r="F27" s="541"/>
      <c r="G27" s="541"/>
      <c r="H27" s="487"/>
    </row>
  </sheetData>
  <mergeCells count="4">
    <mergeCell ref="C2:F2"/>
    <mergeCell ref="G2:G3"/>
    <mergeCell ref="B23:G23"/>
    <mergeCell ref="B27:G27"/>
  </mergeCells>
  <pageMargins left="0.511811024" right="0.511811024" top="0.78740157499999996" bottom="0.78740157499999996" header="0.31496062000000002" footer="0.3149606200000000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32"/>
  <sheetViews>
    <sheetView showGridLines="0" workbookViewId="0"/>
  </sheetViews>
  <sheetFormatPr defaultRowHeight="14.4" x14ac:dyDescent="0.3"/>
  <cols>
    <col min="2" max="2" width="29" customWidth="1"/>
    <col min="3" max="7" width="11" customWidth="1"/>
  </cols>
  <sheetData>
    <row r="1" spans="2:13" ht="15" thickBot="1" x14ac:dyDescent="0.35">
      <c r="B1" s="516" t="s">
        <v>307</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278</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68</v>
      </c>
      <c r="C5" s="23"/>
      <c r="D5" s="23"/>
      <c r="E5" s="23"/>
      <c r="F5" s="23"/>
      <c r="G5" s="24"/>
    </row>
    <row r="6" spans="2:13" x14ac:dyDescent="0.3">
      <c r="B6" s="63" t="s">
        <v>279</v>
      </c>
      <c r="C6" s="45">
        <v>637.72</v>
      </c>
      <c r="D6" s="45">
        <v>0</v>
      </c>
      <c r="E6" s="45">
        <v>0</v>
      </c>
      <c r="F6" s="45">
        <v>0</v>
      </c>
      <c r="G6" s="118">
        <v>637.72</v>
      </c>
    </row>
    <row r="7" spans="2:13" x14ac:dyDescent="0.3">
      <c r="B7" s="63" t="s">
        <v>280</v>
      </c>
      <c r="C7" s="45">
        <v>6.1099999999999994</v>
      </c>
      <c r="D7" s="45">
        <v>630.92000000000007</v>
      </c>
      <c r="E7" s="45">
        <v>0</v>
      </c>
      <c r="F7" s="45">
        <v>0</v>
      </c>
      <c r="G7" s="118">
        <v>637.03000000000009</v>
      </c>
    </row>
    <row r="8" spans="2:13" x14ac:dyDescent="0.3">
      <c r="B8" s="63" t="s">
        <v>281</v>
      </c>
      <c r="C8" s="45">
        <v>6.2500000000000009</v>
      </c>
      <c r="D8" s="45">
        <v>10.740000000000002</v>
      </c>
      <c r="E8" s="45">
        <v>1977.24</v>
      </c>
      <c r="F8" s="45">
        <v>0</v>
      </c>
      <c r="G8" s="118">
        <v>1994.23</v>
      </c>
    </row>
    <row r="9" spans="2:13" x14ac:dyDescent="0.3">
      <c r="B9" s="63" t="s">
        <v>282</v>
      </c>
      <c r="C9" s="45">
        <v>2.2899999999999996</v>
      </c>
      <c r="D9" s="45">
        <v>3.5499999999999994</v>
      </c>
      <c r="E9" s="45">
        <v>33.260000000000005</v>
      </c>
      <c r="F9" s="45">
        <v>1666.4800000000005</v>
      </c>
      <c r="G9" s="118">
        <v>1705.5800000000004</v>
      </c>
    </row>
    <row r="10" spans="2:13" x14ac:dyDescent="0.3">
      <c r="B10" s="76" t="s">
        <v>283</v>
      </c>
      <c r="C10" s="46">
        <v>652.37</v>
      </c>
      <c r="D10" s="46">
        <v>645.21</v>
      </c>
      <c r="E10" s="46">
        <v>2010.5</v>
      </c>
      <c r="F10" s="46">
        <v>1666.4800000000005</v>
      </c>
      <c r="G10" s="52">
        <v>4974.5600000000004</v>
      </c>
    </row>
    <row r="11" spans="2:13" x14ac:dyDescent="0.3">
      <c r="B11" s="76" t="s">
        <v>235</v>
      </c>
      <c r="C11" s="45"/>
      <c r="D11" s="45"/>
      <c r="E11" s="45"/>
      <c r="F11" s="45"/>
      <c r="G11" s="118"/>
    </row>
    <row r="12" spans="2:13" x14ac:dyDescent="0.3">
      <c r="B12" s="63" t="s">
        <v>279</v>
      </c>
      <c r="C12" s="45">
        <v>769.07999999999993</v>
      </c>
      <c r="D12" s="45">
        <v>0</v>
      </c>
      <c r="E12" s="45">
        <v>0</v>
      </c>
      <c r="F12" s="45">
        <v>0</v>
      </c>
      <c r="G12" s="118">
        <v>769.07999999999993</v>
      </c>
    </row>
    <row r="13" spans="2:13" x14ac:dyDescent="0.3">
      <c r="B13" s="63" t="s">
        <v>280</v>
      </c>
      <c r="C13" s="45">
        <v>45.800000000000011</v>
      </c>
      <c r="D13" s="45">
        <v>1160.69</v>
      </c>
      <c r="E13" s="45">
        <v>0</v>
      </c>
      <c r="F13" s="45">
        <v>0</v>
      </c>
      <c r="G13" s="118">
        <v>1206.49</v>
      </c>
    </row>
    <row r="14" spans="2:13" x14ac:dyDescent="0.3">
      <c r="B14" s="63" t="s">
        <v>281</v>
      </c>
      <c r="C14" s="45">
        <v>91.62</v>
      </c>
      <c r="D14" s="45">
        <v>139.16</v>
      </c>
      <c r="E14" s="45">
        <v>2562.35</v>
      </c>
      <c r="F14" s="45">
        <v>0</v>
      </c>
      <c r="G14" s="118">
        <v>2793.13</v>
      </c>
    </row>
    <row r="15" spans="2:13" x14ac:dyDescent="0.3">
      <c r="B15" s="63" t="s">
        <v>282</v>
      </c>
      <c r="C15" s="45">
        <v>83.689999999999969</v>
      </c>
      <c r="D15" s="45">
        <v>71.48</v>
      </c>
      <c r="E15" s="45">
        <v>225.25000000000003</v>
      </c>
      <c r="F15" s="45">
        <v>2613.7600000000002</v>
      </c>
      <c r="G15" s="118">
        <v>2994.1800000000003</v>
      </c>
    </row>
    <row r="16" spans="2:13" x14ac:dyDescent="0.3">
      <c r="B16" s="76" t="s">
        <v>283</v>
      </c>
      <c r="C16" s="46">
        <v>990.18999999999983</v>
      </c>
      <c r="D16" s="46">
        <v>1371.3300000000002</v>
      </c>
      <c r="E16" s="46">
        <v>2787.6</v>
      </c>
      <c r="F16" s="46">
        <v>2613.7600000000002</v>
      </c>
      <c r="G16" s="52">
        <v>7762.88</v>
      </c>
    </row>
    <row r="17" spans="2:8" x14ac:dyDescent="0.3">
      <c r="B17" s="76" t="s">
        <v>236</v>
      </c>
      <c r="C17" s="45"/>
      <c r="D17" s="45"/>
      <c r="E17" s="45"/>
      <c r="F17" s="45"/>
      <c r="G17" s="118"/>
    </row>
    <row r="18" spans="2:8" x14ac:dyDescent="0.3">
      <c r="B18" s="63" t="s">
        <v>279</v>
      </c>
      <c r="C18" s="45">
        <v>179.65</v>
      </c>
      <c r="D18" s="45">
        <v>0</v>
      </c>
      <c r="E18" s="45">
        <v>0</v>
      </c>
      <c r="F18" s="45">
        <v>0</v>
      </c>
      <c r="G18" s="118">
        <v>179.65</v>
      </c>
    </row>
    <row r="19" spans="2:8" x14ac:dyDescent="0.3">
      <c r="B19" s="63" t="s">
        <v>280</v>
      </c>
      <c r="C19" s="45">
        <v>5.74</v>
      </c>
      <c r="D19" s="45">
        <v>69.13</v>
      </c>
      <c r="E19" s="45">
        <v>0</v>
      </c>
      <c r="F19" s="45">
        <v>0</v>
      </c>
      <c r="G19" s="118">
        <v>74.86999999999999</v>
      </c>
    </row>
    <row r="20" spans="2:8" x14ac:dyDescent="0.3">
      <c r="B20" s="63" t="s">
        <v>281</v>
      </c>
      <c r="C20" s="45">
        <v>1.1900000000000002</v>
      </c>
      <c r="D20" s="45">
        <v>20.129999999999995</v>
      </c>
      <c r="E20" s="45">
        <v>205.57000000000002</v>
      </c>
      <c r="F20" s="45">
        <v>0</v>
      </c>
      <c r="G20" s="118">
        <v>226.89000000000001</v>
      </c>
    </row>
    <row r="21" spans="2:8" x14ac:dyDescent="0.3">
      <c r="B21" s="63" t="s">
        <v>282</v>
      </c>
      <c r="C21" s="45">
        <v>35.270000000000003</v>
      </c>
      <c r="D21" s="45">
        <v>42.230000000000011</v>
      </c>
      <c r="E21" s="45">
        <v>117.02999999999996</v>
      </c>
      <c r="F21" s="45">
        <v>1358.9699999999998</v>
      </c>
      <c r="G21" s="118">
        <v>1553.4999999999998</v>
      </c>
    </row>
    <row r="22" spans="2:8" x14ac:dyDescent="0.3">
      <c r="B22" s="76" t="s">
        <v>283</v>
      </c>
      <c r="C22" s="46">
        <v>221.85000000000002</v>
      </c>
      <c r="D22" s="46">
        <v>131.49</v>
      </c>
      <c r="E22" s="46">
        <v>322.59999999999997</v>
      </c>
      <c r="F22" s="46">
        <v>1358.9699999999998</v>
      </c>
      <c r="G22" s="52">
        <v>2034.9099999999999</v>
      </c>
    </row>
    <row r="23" spans="2:8" x14ac:dyDescent="0.3">
      <c r="B23" s="76" t="s">
        <v>23</v>
      </c>
      <c r="C23" s="45"/>
      <c r="D23" s="45"/>
      <c r="E23" s="45"/>
      <c r="F23" s="45"/>
      <c r="G23" s="118"/>
    </row>
    <row r="24" spans="2:8" x14ac:dyDescent="0.3">
      <c r="B24" s="63" t="s">
        <v>299</v>
      </c>
      <c r="C24" s="45">
        <f>C6+C12+C18</f>
        <v>1586.45</v>
      </c>
      <c r="D24" s="45">
        <f t="shared" ref="D24:F24" si="0">D6+D12+D18</f>
        <v>0</v>
      </c>
      <c r="E24" s="45">
        <f t="shared" si="0"/>
        <v>0</v>
      </c>
      <c r="F24" s="45">
        <f t="shared" si="0"/>
        <v>0</v>
      </c>
      <c r="G24" s="118">
        <f>G6+G12+G18</f>
        <v>1586.45</v>
      </c>
    </row>
    <row r="25" spans="2:8" x14ac:dyDescent="0.3">
      <c r="B25" s="63" t="s">
        <v>300</v>
      </c>
      <c r="C25" s="45">
        <f t="shared" ref="C25:G28" si="1">C7+C13+C19</f>
        <v>57.650000000000013</v>
      </c>
      <c r="D25" s="45">
        <f t="shared" si="1"/>
        <v>1860.7400000000002</v>
      </c>
      <c r="E25" s="45">
        <f t="shared" si="1"/>
        <v>0</v>
      </c>
      <c r="F25" s="45">
        <f t="shared" si="1"/>
        <v>0</v>
      </c>
      <c r="G25" s="118">
        <f t="shared" si="1"/>
        <v>1918.3899999999999</v>
      </c>
    </row>
    <row r="26" spans="2:8" x14ac:dyDescent="0.3">
      <c r="B26" s="63" t="s">
        <v>301</v>
      </c>
      <c r="C26" s="45">
        <f t="shared" si="1"/>
        <v>99.06</v>
      </c>
      <c r="D26" s="45">
        <f t="shared" si="1"/>
        <v>170.03</v>
      </c>
      <c r="E26" s="45">
        <f t="shared" si="1"/>
        <v>4745.16</v>
      </c>
      <c r="F26" s="45">
        <f t="shared" si="1"/>
        <v>0</v>
      </c>
      <c r="G26" s="118">
        <f t="shared" si="1"/>
        <v>5014.2500000000009</v>
      </c>
    </row>
    <row r="27" spans="2:8" x14ac:dyDescent="0.3">
      <c r="B27" s="63" t="s">
        <v>287</v>
      </c>
      <c r="C27" s="45">
        <f t="shared" si="1"/>
        <v>121.24999999999997</v>
      </c>
      <c r="D27" s="45">
        <f t="shared" si="1"/>
        <v>117.26000000000002</v>
      </c>
      <c r="E27" s="45">
        <f t="shared" si="1"/>
        <v>375.54</v>
      </c>
      <c r="F27" s="45">
        <f t="shared" si="1"/>
        <v>5639.2100000000009</v>
      </c>
      <c r="G27" s="118">
        <f t="shared" si="1"/>
        <v>6253.26</v>
      </c>
    </row>
    <row r="28" spans="2:8" ht="15" thickBot="1" x14ac:dyDescent="0.35">
      <c r="B28" s="66" t="s">
        <v>219</v>
      </c>
      <c r="C28" s="47">
        <f t="shared" si="1"/>
        <v>1864.4099999999999</v>
      </c>
      <c r="D28" s="47">
        <f t="shared" si="1"/>
        <v>2148.0300000000002</v>
      </c>
      <c r="E28" s="47">
        <f t="shared" si="1"/>
        <v>5120.7000000000007</v>
      </c>
      <c r="F28" s="47">
        <f t="shared" si="1"/>
        <v>5639.2100000000009</v>
      </c>
      <c r="G28" s="120">
        <f>G10+G16+G22</f>
        <v>14772.35</v>
      </c>
    </row>
    <row r="29" spans="2:8" ht="27.75" customHeight="1" x14ac:dyDescent="0.3">
      <c r="B29" s="560" t="s">
        <v>1244</v>
      </c>
      <c r="C29" s="560"/>
      <c r="D29" s="560"/>
      <c r="E29" s="560"/>
      <c r="F29" s="560"/>
      <c r="G29" s="560"/>
      <c r="H29" s="482"/>
    </row>
    <row r="30" spans="2:8" ht="16.2" x14ac:dyDescent="0.3">
      <c r="B30" s="478" t="s">
        <v>1245</v>
      </c>
      <c r="C30" s="482"/>
      <c r="D30" s="482"/>
      <c r="E30" s="482"/>
      <c r="F30" s="482"/>
      <c r="G30" s="482"/>
      <c r="H30" s="482"/>
    </row>
    <row r="31" spans="2:8" x14ac:dyDescent="0.3">
      <c r="B31" s="478" t="s">
        <v>1246</v>
      </c>
    </row>
    <row r="32" spans="2:8" ht="42" customHeight="1" x14ac:dyDescent="0.3">
      <c r="B32" s="541" t="s">
        <v>1247</v>
      </c>
      <c r="C32" s="541"/>
      <c r="D32" s="541"/>
      <c r="E32" s="541"/>
      <c r="F32" s="541"/>
      <c r="G32" s="541"/>
      <c r="H32" s="487"/>
    </row>
  </sheetData>
  <mergeCells count="4">
    <mergeCell ref="C2:F2"/>
    <mergeCell ref="G2:G3"/>
    <mergeCell ref="B29:G29"/>
    <mergeCell ref="B32:G32"/>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6"/>
  <sheetViews>
    <sheetView showGridLines="0" zoomScale="85" zoomScaleNormal="85" workbookViewId="0"/>
  </sheetViews>
  <sheetFormatPr defaultRowHeight="14.4" x14ac:dyDescent="0.3"/>
  <cols>
    <col min="2" max="2" width="25.44140625" customWidth="1"/>
    <col min="11" max="11" width="9.33203125" bestFit="1" customWidth="1"/>
    <col min="12" max="12" width="10.6640625" bestFit="1" customWidth="1"/>
    <col min="13" max="13" width="11.44140625" bestFit="1" customWidth="1"/>
    <col min="14" max="14" width="10" bestFit="1" customWidth="1"/>
    <col min="16" max="16" width="5.33203125" bestFit="1" customWidth="1"/>
  </cols>
  <sheetData>
    <row r="1" spans="2:17" ht="15" thickBot="1" x14ac:dyDescent="0.35">
      <c r="B1" s="525" t="s">
        <v>131</v>
      </c>
      <c r="C1" s="465"/>
      <c r="D1" s="465"/>
      <c r="E1" s="465"/>
      <c r="F1" s="465"/>
      <c r="G1" s="465"/>
      <c r="H1" s="465"/>
      <c r="I1" s="465"/>
      <c r="J1" s="465"/>
      <c r="K1" s="465"/>
      <c r="L1" s="465"/>
      <c r="M1" s="465"/>
    </row>
    <row r="2" spans="2:17" ht="27" thickBot="1" x14ac:dyDescent="0.35">
      <c r="B2" s="36" t="s">
        <v>132</v>
      </c>
      <c r="C2" s="531" t="s">
        <v>105</v>
      </c>
      <c r="D2" s="533"/>
      <c r="E2" s="533"/>
      <c r="F2" s="532"/>
      <c r="G2" s="531" t="s">
        <v>109</v>
      </c>
      <c r="H2" s="533"/>
      <c r="I2" s="533"/>
      <c r="J2" s="532"/>
      <c r="K2" s="531" t="s">
        <v>115</v>
      </c>
      <c r="L2" s="533"/>
      <c r="M2" s="533"/>
      <c r="N2" s="533"/>
    </row>
    <row r="3" spans="2:17" ht="27" thickBot="1" x14ac:dyDescent="0.35">
      <c r="B3" s="17" t="s">
        <v>133</v>
      </c>
      <c r="C3" s="534" t="s">
        <v>134</v>
      </c>
      <c r="D3" s="527"/>
      <c r="E3" s="531" t="s">
        <v>135</v>
      </c>
      <c r="F3" s="532"/>
      <c r="G3" s="534" t="s">
        <v>134</v>
      </c>
      <c r="H3" s="527"/>
      <c r="I3" s="531" t="s">
        <v>135</v>
      </c>
      <c r="J3" s="532"/>
      <c r="K3" s="534" t="s">
        <v>136</v>
      </c>
      <c r="L3" s="527"/>
      <c r="M3" s="531" t="s">
        <v>135</v>
      </c>
      <c r="N3" s="533"/>
    </row>
    <row r="4" spans="2:17" ht="15" thickBot="1" x14ac:dyDescent="0.35">
      <c r="B4" s="92"/>
      <c r="C4" s="535" t="s">
        <v>52</v>
      </c>
      <c r="D4" s="528"/>
      <c r="E4" s="36" t="s">
        <v>27</v>
      </c>
      <c r="F4" s="36" t="s">
        <v>137</v>
      </c>
      <c r="G4" s="535" t="s">
        <v>52</v>
      </c>
      <c r="H4" s="528"/>
      <c r="I4" s="12" t="s">
        <v>27</v>
      </c>
      <c r="J4" s="35" t="s">
        <v>137</v>
      </c>
      <c r="K4" s="535"/>
      <c r="L4" s="528"/>
      <c r="M4" s="12" t="s">
        <v>27</v>
      </c>
      <c r="N4" s="35" t="s">
        <v>137</v>
      </c>
    </row>
    <row r="5" spans="2:17" x14ac:dyDescent="0.3">
      <c r="B5" s="93" t="s">
        <v>67</v>
      </c>
      <c r="C5" s="93" t="s">
        <v>124</v>
      </c>
      <c r="D5" s="93" t="s">
        <v>32</v>
      </c>
      <c r="E5" s="93" t="s">
        <v>67</v>
      </c>
      <c r="F5" s="93" t="s">
        <v>32</v>
      </c>
      <c r="G5" s="93" t="s">
        <v>124</v>
      </c>
      <c r="H5" s="93" t="s">
        <v>32</v>
      </c>
      <c r="I5" s="93" t="s">
        <v>67</v>
      </c>
      <c r="J5" s="94" t="s">
        <v>32</v>
      </c>
      <c r="K5" s="95" t="s">
        <v>124</v>
      </c>
      <c r="L5" s="95" t="s">
        <v>32</v>
      </c>
      <c r="M5" s="95" t="s">
        <v>67</v>
      </c>
      <c r="N5" s="95" t="s">
        <v>32</v>
      </c>
    </row>
    <row r="6" spans="2:17" x14ac:dyDescent="0.3">
      <c r="B6" s="33" t="s">
        <v>138</v>
      </c>
      <c r="C6" s="25">
        <v>3651</v>
      </c>
      <c r="D6" s="23">
        <v>48.12</v>
      </c>
      <c r="E6" s="25">
        <v>18007</v>
      </c>
      <c r="F6" s="23">
        <v>9.0500000000000007</v>
      </c>
      <c r="G6" s="25">
        <v>2514</v>
      </c>
      <c r="H6" s="23">
        <v>42.74</v>
      </c>
      <c r="I6" s="25">
        <v>12003</v>
      </c>
      <c r="J6" s="24">
        <v>10.95</v>
      </c>
      <c r="K6" s="42">
        <v>2025</v>
      </c>
      <c r="L6" s="196">
        <v>39.442929489676665</v>
      </c>
      <c r="M6" s="42">
        <v>8933</v>
      </c>
      <c r="N6" s="11">
        <v>29.62050822791895</v>
      </c>
      <c r="P6" s="1"/>
      <c r="Q6" s="512"/>
    </row>
    <row r="7" spans="2:17" x14ac:dyDescent="0.3">
      <c r="B7" s="33" t="s">
        <v>139</v>
      </c>
      <c r="C7" s="25">
        <v>2631</v>
      </c>
      <c r="D7" s="23">
        <v>34.67</v>
      </c>
      <c r="E7" s="25">
        <v>62654</v>
      </c>
      <c r="F7" s="23">
        <v>11.54</v>
      </c>
      <c r="G7" s="25">
        <v>2169</v>
      </c>
      <c r="H7" s="23">
        <v>36.880000000000003</v>
      </c>
      <c r="I7" s="25">
        <v>48914</v>
      </c>
      <c r="J7" s="24">
        <v>13.6</v>
      </c>
      <c r="K7" s="42">
        <v>1881</v>
      </c>
      <c r="L7" s="196">
        <v>36.638098948188549</v>
      </c>
      <c r="M7" s="42">
        <v>40470</v>
      </c>
      <c r="N7" s="11">
        <v>27.768717568569311</v>
      </c>
      <c r="P7" s="1"/>
      <c r="Q7" s="512"/>
    </row>
    <row r="8" spans="2:17" x14ac:dyDescent="0.3">
      <c r="B8" s="33" t="s">
        <v>140</v>
      </c>
      <c r="C8" s="23">
        <v>605</v>
      </c>
      <c r="D8" s="23">
        <v>7.97</v>
      </c>
      <c r="E8" s="25">
        <v>42524</v>
      </c>
      <c r="F8" s="23">
        <v>15.66</v>
      </c>
      <c r="G8" s="23">
        <v>521</v>
      </c>
      <c r="H8" s="23">
        <v>8.86</v>
      </c>
      <c r="I8" s="25">
        <v>36628</v>
      </c>
      <c r="J8" s="24">
        <v>16.82</v>
      </c>
      <c r="K8" s="42">
        <v>495</v>
      </c>
      <c r="L8" s="196">
        <v>9.6416049863654063</v>
      </c>
      <c r="M8" s="42">
        <v>33562</v>
      </c>
      <c r="N8" s="11">
        <v>24.220845003277518</v>
      </c>
      <c r="P8" s="1"/>
    </row>
    <row r="9" spans="2:17" x14ac:dyDescent="0.3">
      <c r="B9" s="33" t="s">
        <v>141</v>
      </c>
      <c r="C9" s="23">
        <v>558</v>
      </c>
      <c r="D9" s="23">
        <v>7.35</v>
      </c>
      <c r="E9" s="25">
        <v>117871</v>
      </c>
      <c r="F9" s="23">
        <v>20.77</v>
      </c>
      <c r="G9" s="23">
        <v>528</v>
      </c>
      <c r="H9" s="23">
        <v>8.98</v>
      </c>
      <c r="I9" s="25">
        <v>110664</v>
      </c>
      <c r="J9" s="24">
        <v>22.21</v>
      </c>
      <c r="K9" s="42">
        <v>578</v>
      </c>
      <c r="L9" s="196">
        <v>11.258278145695364</v>
      </c>
      <c r="M9" s="42">
        <v>114037</v>
      </c>
      <c r="N9" s="11">
        <v>27.289388531792312</v>
      </c>
      <c r="P9" s="1"/>
    </row>
    <row r="10" spans="2:17" x14ac:dyDescent="0.3">
      <c r="B10" s="33" t="s">
        <v>142</v>
      </c>
      <c r="C10" s="23">
        <v>79</v>
      </c>
      <c r="D10" s="23">
        <v>1.04</v>
      </c>
      <c r="E10" s="25">
        <v>55400</v>
      </c>
      <c r="F10" s="23">
        <v>22.1</v>
      </c>
      <c r="G10" s="23">
        <v>84</v>
      </c>
      <c r="H10" s="23">
        <v>1.43</v>
      </c>
      <c r="I10" s="25">
        <v>59287</v>
      </c>
      <c r="J10" s="24">
        <v>34.64</v>
      </c>
      <c r="K10" s="42">
        <v>95</v>
      </c>
      <c r="L10" s="196">
        <v>1.8504090377873004</v>
      </c>
      <c r="M10" s="42">
        <v>64562</v>
      </c>
      <c r="N10" s="11">
        <v>36.496700845698712</v>
      </c>
      <c r="P10" s="1"/>
    </row>
    <row r="11" spans="2:17" x14ac:dyDescent="0.3">
      <c r="B11" s="33" t="s">
        <v>143</v>
      </c>
      <c r="C11" s="23">
        <v>64</v>
      </c>
      <c r="D11" s="23">
        <v>0.85</v>
      </c>
      <c r="E11" s="25">
        <v>134166</v>
      </c>
      <c r="F11" s="23">
        <v>39.909999999999997</v>
      </c>
      <c r="G11" s="23">
        <v>66</v>
      </c>
      <c r="H11" s="23">
        <v>1.1200000000000001</v>
      </c>
      <c r="I11" s="25">
        <v>133974</v>
      </c>
      <c r="J11" s="24">
        <v>46.09</v>
      </c>
      <c r="K11" s="42">
        <v>60</v>
      </c>
      <c r="L11" s="196">
        <v>1.168679392286716</v>
      </c>
      <c r="M11" s="42">
        <v>125509</v>
      </c>
      <c r="N11" s="11">
        <v>50.902325729628949</v>
      </c>
      <c r="P11" s="1"/>
    </row>
    <row r="12" spans="2:17" x14ac:dyDescent="0.3">
      <c r="B12" s="21" t="s">
        <v>144</v>
      </c>
      <c r="C12" s="26">
        <v>7588</v>
      </c>
      <c r="D12" s="46">
        <v>100</v>
      </c>
      <c r="E12" s="26">
        <v>430622</v>
      </c>
      <c r="F12" s="27">
        <v>24.57</v>
      </c>
      <c r="G12" s="26">
        <v>5882</v>
      </c>
      <c r="H12" s="46">
        <v>100</v>
      </c>
      <c r="I12" s="26">
        <v>401470</v>
      </c>
      <c r="J12" s="27">
        <v>30.14</v>
      </c>
      <c r="K12" s="26">
        <v>5134</v>
      </c>
      <c r="L12" s="46">
        <v>100</v>
      </c>
      <c r="M12" s="43">
        <v>387073</v>
      </c>
      <c r="N12" s="75">
        <v>36.319505622970347</v>
      </c>
      <c r="P12" s="511"/>
    </row>
    <row r="13" spans="2:17" ht="15" thickBot="1" x14ac:dyDescent="0.35">
      <c r="B13" s="28" t="s">
        <v>145</v>
      </c>
      <c r="C13" s="30"/>
      <c r="D13" s="30"/>
      <c r="E13" s="30">
        <v>56.75</v>
      </c>
      <c r="F13" s="30"/>
      <c r="G13" s="30"/>
      <c r="H13" s="30"/>
      <c r="I13" s="30">
        <v>68.25</v>
      </c>
      <c r="J13" s="31"/>
      <c r="K13" s="86"/>
      <c r="L13" s="86"/>
      <c r="M13" s="71">
        <f>M12/K12</f>
        <v>75.394039735099341</v>
      </c>
      <c r="N13" s="86"/>
    </row>
    <row r="16" spans="2:17" x14ac:dyDescent="0.3">
      <c r="G16" s="2"/>
      <c r="K16" s="2"/>
    </row>
  </sheetData>
  <mergeCells count="11">
    <mergeCell ref="M3:N3"/>
    <mergeCell ref="C2:F2"/>
    <mergeCell ref="G2:J2"/>
    <mergeCell ref="K2:N2"/>
    <mergeCell ref="C3:D3"/>
    <mergeCell ref="K3:L4"/>
    <mergeCell ref="C4:D4"/>
    <mergeCell ref="E3:F3"/>
    <mergeCell ref="G3:H3"/>
    <mergeCell ref="G4:H4"/>
    <mergeCell ref="I3:J3"/>
  </mergeCells>
  <pageMargins left="0.511811024" right="0.511811024" top="0.78740157499999996" bottom="0.78740157499999996" header="0.31496062000000002" footer="0.31496062000000002"/>
  <pageSetup paperSize="9"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M26"/>
  <sheetViews>
    <sheetView showGridLines="0" workbookViewId="0"/>
  </sheetViews>
  <sheetFormatPr defaultRowHeight="14.4" x14ac:dyDescent="0.3"/>
  <cols>
    <col min="2" max="2" width="24.109375" customWidth="1"/>
    <col min="3" max="7" width="12.109375" customWidth="1"/>
  </cols>
  <sheetData>
    <row r="1" spans="2:13" ht="15" thickBot="1" x14ac:dyDescent="0.35">
      <c r="B1" s="516" t="s">
        <v>308</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289</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237</v>
      </c>
      <c r="C5" s="23"/>
      <c r="D5" s="23"/>
      <c r="E5" s="23"/>
      <c r="F5" s="23"/>
      <c r="G5" s="24"/>
    </row>
    <row r="6" spans="2:13" x14ac:dyDescent="0.3">
      <c r="B6" s="63" t="s">
        <v>279</v>
      </c>
      <c r="C6" s="45">
        <v>928.3599999999999</v>
      </c>
      <c r="D6" s="45">
        <v>0</v>
      </c>
      <c r="E6" s="45">
        <v>0</v>
      </c>
      <c r="F6" s="45">
        <v>0</v>
      </c>
      <c r="G6" s="118">
        <v>928.3599999999999</v>
      </c>
    </row>
    <row r="7" spans="2:13" x14ac:dyDescent="0.3">
      <c r="B7" s="63" t="s">
        <v>280</v>
      </c>
      <c r="C7" s="45">
        <v>50.86</v>
      </c>
      <c r="D7" s="45">
        <v>1244.44</v>
      </c>
      <c r="E7" s="45">
        <v>0</v>
      </c>
      <c r="F7" s="45">
        <v>0</v>
      </c>
      <c r="G7" s="118">
        <v>1295.3</v>
      </c>
    </row>
    <row r="8" spans="2:13" x14ac:dyDescent="0.3">
      <c r="B8" s="63" t="s">
        <v>281</v>
      </c>
      <c r="C8" s="45">
        <v>15.229999999999999</v>
      </c>
      <c r="D8" s="45">
        <v>16.89</v>
      </c>
      <c r="E8" s="45">
        <v>1201.1299999999999</v>
      </c>
      <c r="F8" s="45">
        <v>0</v>
      </c>
      <c r="G8" s="118">
        <v>1233.2499999999998</v>
      </c>
    </row>
    <row r="9" spans="2:13" x14ac:dyDescent="0.3">
      <c r="B9" s="63" t="s">
        <v>282</v>
      </c>
      <c r="C9" s="45">
        <v>23.840000000000007</v>
      </c>
      <c r="D9" s="45">
        <v>22.740000000000006</v>
      </c>
      <c r="E9" s="45">
        <v>50.04999999999999</v>
      </c>
      <c r="F9" s="45">
        <v>2589.5400000000004</v>
      </c>
      <c r="G9" s="118">
        <v>2686.1700000000005</v>
      </c>
    </row>
    <row r="10" spans="2:13" x14ac:dyDescent="0.3">
      <c r="B10" s="76" t="s">
        <v>283</v>
      </c>
      <c r="C10" s="46">
        <v>1018.29</v>
      </c>
      <c r="D10" s="46">
        <v>1284.0700000000002</v>
      </c>
      <c r="E10" s="46">
        <v>1251.1799999999998</v>
      </c>
      <c r="F10" s="46">
        <v>2589.5400000000004</v>
      </c>
      <c r="G10" s="52">
        <v>6143.08</v>
      </c>
    </row>
    <row r="11" spans="2:13" x14ac:dyDescent="0.3">
      <c r="B11" s="76" t="s">
        <v>238</v>
      </c>
      <c r="C11" s="45"/>
      <c r="D11" s="45"/>
      <c r="E11" s="45"/>
      <c r="F11" s="45"/>
      <c r="G11" s="118"/>
    </row>
    <row r="12" spans="2:13" x14ac:dyDescent="0.3">
      <c r="B12" s="63" t="s">
        <v>279</v>
      </c>
      <c r="C12" s="45">
        <v>541.37</v>
      </c>
      <c r="D12" s="45">
        <v>0</v>
      </c>
      <c r="E12" s="45">
        <v>0</v>
      </c>
      <c r="F12" s="45">
        <v>0</v>
      </c>
      <c r="G12" s="118">
        <v>541.37</v>
      </c>
    </row>
    <row r="13" spans="2:13" x14ac:dyDescent="0.3">
      <c r="B13" s="63" t="s">
        <v>280</v>
      </c>
      <c r="C13" s="45">
        <v>12.02</v>
      </c>
      <c r="D13" s="45">
        <v>447.01000000000005</v>
      </c>
      <c r="E13" s="45">
        <v>0</v>
      </c>
      <c r="F13" s="45">
        <v>0</v>
      </c>
      <c r="G13" s="118">
        <v>459.03000000000003</v>
      </c>
    </row>
    <row r="14" spans="2:13" x14ac:dyDescent="0.3">
      <c r="B14" s="63" t="s">
        <v>281</v>
      </c>
      <c r="C14" s="45">
        <v>7.37</v>
      </c>
      <c r="D14" s="45">
        <v>7.13</v>
      </c>
      <c r="E14" s="45">
        <v>777.68000000000006</v>
      </c>
      <c r="F14" s="45">
        <v>0</v>
      </c>
      <c r="G14" s="118">
        <v>792.18000000000006</v>
      </c>
    </row>
    <row r="15" spans="2:13" x14ac:dyDescent="0.3">
      <c r="B15" s="63" t="s">
        <v>282</v>
      </c>
      <c r="C15" s="45">
        <v>25.830000000000005</v>
      </c>
      <c r="D15" s="45">
        <v>51.67</v>
      </c>
      <c r="E15" s="45">
        <v>34.510000000000005</v>
      </c>
      <c r="F15" s="45">
        <v>845.88999999999987</v>
      </c>
      <c r="G15" s="118">
        <v>957.89999999999986</v>
      </c>
    </row>
    <row r="16" spans="2:13" x14ac:dyDescent="0.3">
      <c r="B16" s="76" t="s">
        <v>283</v>
      </c>
      <c r="C16" s="46">
        <v>586.59</v>
      </c>
      <c r="D16" s="46">
        <v>505.81000000000006</v>
      </c>
      <c r="E16" s="46">
        <v>812.19</v>
      </c>
      <c r="F16" s="46">
        <v>845.88999999999987</v>
      </c>
      <c r="G16" s="52">
        <v>2750.48</v>
      </c>
    </row>
    <row r="17" spans="2:8" x14ac:dyDescent="0.3">
      <c r="B17" s="76" t="s">
        <v>22</v>
      </c>
      <c r="C17" s="45"/>
      <c r="D17" s="45"/>
      <c r="E17" s="45"/>
      <c r="F17" s="45"/>
      <c r="G17" s="118"/>
    </row>
    <row r="18" spans="2:8" x14ac:dyDescent="0.3">
      <c r="B18" s="63" t="s">
        <v>299</v>
      </c>
      <c r="C18" s="45">
        <f>C12+C6</f>
        <v>1469.73</v>
      </c>
      <c r="D18" s="45">
        <f t="shared" ref="D18:G18" si="0">D12+D6</f>
        <v>0</v>
      </c>
      <c r="E18" s="45">
        <f t="shared" si="0"/>
        <v>0</v>
      </c>
      <c r="F18" s="45">
        <f t="shared" si="0"/>
        <v>0</v>
      </c>
      <c r="G18" s="118">
        <f t="shared" si="0"/>
        <v>1469.73</v>
      </c>
    </row>
    <row r="19" spans="2:8" x14ac:dyDescent="0.3">
      <c r="B19" s="63" t="s">
        <v>300</v>
      </c>
      <c r="C19" s="45">
        <f t="shared" ref="C19:G22" si="1">C13+C7</f>
        <v>62.879999999999995</v>
      </c>
      <c r="D19" s="45">
        <f t="shared" si="1"/>
        <v>1691.45</v>
      </c>
      <c r="E19" s="45">
        <f t="shared" si="1"/>
        <v>0</v>
      </c>
      <c r="F19" s="45">
        <f t="shared" si="1"/>
        <v>0</v>
      </c>
      <c r="G19" s="118">
        <f t="shared" si="1"/>
        <v>1754.33</v>
      </c>
    </row>
    <row r="20" spans="2:8" x14ac:dyDescent="0.3">
      <c r="B20" s="63" t="s">
        <v>301</v>
      </c>
      <c r="C20" s="45">
        <f t="shared" si="1"/>
        <v>22.599999999999998</v>
      </c>
      <c r="D20" s="45">
        <f t="shared" si="1"/>
        <v>24.02</v>
      </c>
      <c r="E20" s="45">
        <f t="shared" si="1"/>
        <v>1978.81</v>
      </c>
      <c r="F20" s="45">
        <f t="shared" si="1"/>
        <v>0</v>
      </c>
      <c r="G20" s="118">
        <f t="shared" si="1"/>
        <v>2025.4299999999998</v>
      </c>
    </row>
    <row r="21" spans="2:8" x14ac:dyDescent="0.3">
      <c r="B21" s="63" t="s">
        <v>287</v>
      </c>
      <c r="C21" s="45">
        <f t="shared" si="1"/>
        <v>49.670000000000016</v>
      </c>
      <c r="D21" s="45">
        <f t="shared" si="1"/>
        <v>74.410000000000011</v>
      </c>
      <c r="E21" s="45">
        <f t="shared" si="1"/>
        <v>84.56</v>
      </c>
      <c r="F21" s="45">
        <f t="shared" si="1"/>
        <v>3435.4300000000003</v>
      </c>
      <c r="G21" s="118">
        <f t="shared" si="1"/>
        <v>3644.0700000000006</v>
      </c>
    </row>
    <row r="22" spans="2:8" ht="15" thickBot="1" x14ac:dyDescent="0.35">
      <c r="B22" s="66" t="s">
        <v>219</v>
      </c>
      <c r="C22" s="47">
        <f t="shared" si="1"/>
        <v>1604.88</v>
      </c>
      <c r="D22" s="47">
        <f t="shared" si="1"/>
        <v>1789.88</v>
      </c>
      <c r="E22" s="47">
        <f t="shared" si="1"/>
        <v>2063.37</v>
      </c>
      <c r="F22" s="47">
        <f t="shared" si="1"/>
        <v>3435.4300000000003</v>
      </c>
      <c r="G22" s="120">
        <f t="shared" si="1"/>
        <v>8893.56</v>
      </c>
    </row>
    <row r="23" spans="2:8" ht="29.25" customHeight="1" x14ac:dyDescent="0.3">
      <c r="B23" s="560" t="s">
        <v>1244</v>
      </c>
      <c r="C23" s="560"/>
      <c r="D23" s="560"/>
      <c r="E23" s="560"/>
      <c r="F23" s="560"/>
      <c r="G23" s="560"/>
      <c r="H23" s="482"/>
    </row>
    <row r="24" spans="2:8" ht="16.2" x14ac:dyDescent="0.3">
      <c r="B24" s="478" t="s">
        <v>1245</v>
      </c>
      <c r="C24" s="482"/>
      <c r="D24" s="482"/>
      <c r="E24" s="482"/>
      <c r="F24" s="482"/>
      <c r="G24" s="482"/>
      <c r="H24" s="482"/>
    </row>
    <row r="25" spans="2:8" x14ac:dyDescent="0.3">
      <c r="B25" s="478" t="s">
        <v>1246</v>
      </c>
    </row>
    <row r="26" spans="2:8" ht="39.75" customHeight="1" x14ac:dyDescent="0.3">
      <c r="B26" s="541" t="s">
        <v>1247</v>
      </c>
      <c r="C26" s="541"/>
      <c r="D26" s="541"/>
      <c r="E26" s="541"/>
      <c r="F26" s="541"/>
      <c r="G26" s="541"/>
      <c r="H26" s="487"/>
    </row>
  </sheetData>
  <mergeCells count="4">
    <mergeCell ref="C2:F2"/>
    <mergeCell ref="G2:G3"/>
    <mergeCell ref="B23:G23"/>
    <mergeCell ref="B26:G26"/>
  </mergeCells>
  <pageMargins left="0.511811024" right="0.511811024" top="0.78740157499999996" bottom="0.78740157499999996" header="0.31496062000000002" footer="0.31496062000000002"/>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M32"/>
  <sheetViews>
    <sheetView showGridLines="0" workbookViewId="0"/>
  </sheetViews>
  <sheetFormatPr defaultRowHeight="14.4" x14ac:dyDescent="0.3"/>
  <cols>
    <col min="2" max="2" width="32.5546875" customWidth="1"/>
    <col min="3" max="7" width="10.88671875" customWidth="1"/>
  </cols>
  <sheetData>
    <row r="1" spans="2:13" ht="15" thickBot="1" x14ac:dyDescent="0.35">
      <c r="B1" s="516" t="s">
        <v>309</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291</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21" t="s">
        <v>239</v>
      </c>
      <c r="C5" s="23"/>
      <c r="D5" s="23"/>
      <c r="E5" s="23"/>
      <c r="F5" s="23"/>
      <c r="G5" s="24"/>
    </row>
    <row r="6" spans="2:13" x14ac:dyDescent="0.3">
      <c r="B6" s="201" t="s">
        <v>279</v>
      </c>
      <c r="C6" s="45">
        <v>843.85</v>
      </c>
      <c r="D6" s="45">
        <v>0</v>
      </c>
      <c r="E6" s="45">
        <v>0</v>
      </c>
      <c r="F6" s="45">
        <v>0</v>
      </c>
      <c r="G6" s="118">
        <v>843.85</v>
      </c>
    </row>
    <row r="7" spans="2:13" x14ac:dyDescent="0.3">
      <c r="B7" s="201" t="s">
        <v>280</v>
      </c>
      <c r="C7" s="45">
        <v>51.35</v>
      </c>
      <c r="D7" s="45">
        <v>968.55</v>
      </c>
      <c r="E7" s="45">
        <v>0</v>
      </c>
      <c r="F7" s="45">
        <v>0</v>
      </c>
      <c r="G7" s="118">
        <v>1019.9</v>
      </c>
    </row>
    <row r="8" spans="2:13" x14ac:dyDescent="0.3">
      <c r="B8" s="201" t="s">
        <v>281</v>
      </c>
      <c r="C8" s="45">
        <v>33.750000000000007</v>
      </c>
      <c r="D8" s="45">
        <v>79.34</v>
      </c>
      <c r="E8" s="45">
        <v>2853.68</v>
      </c>
      <c r="F8" s="45">
        <v>0</v>
      </c>
      <c r="G8" s="118">
        <v>2966.77</v>
      </c>
    </row>
    <row r="9" spans="2:13" x14ac:dyDescent="0.3">
      <c r="B9" s="201" t="s">
        <v>282</v>
      </c>
      <c r="C9" s="45">
        <v>15.780000000000001</v>
      </c>
      <c r="D9" s="45">
        <v>19.360000000000003</v>
      </c>
      <c r="E9" s="45">
        <v>98.219999999999985</v>
      </c>
      <c r="F9" s="45">
        <v>1862.8099999999995</v>
      </c>
      <c r="G9" s="118">
        <v>1996.1699999999994</v>
      </c>
    </row>
    <row r="10" spans="2:13" x14ac:dyDescent="0.3">
      <c r="B10" s="198" t="s">
        <v>283</v>
      </c>
      <c r="C10" s="46">
        <v>944.73</v>
      </c>
      <c r="D10" s="46">
        <v>1067.2499999999998</v>
      </c>
      <c r="E10" s="46">
        <v>2951.8999999999996</v>
      </c>
      <c r="F10" s="46">
        <v>1862.8099999999995</v>
      </c>
      <c r="G10" s="52">
        <v>6826.6899999999987</v>
      </c>
    </row>
    <row r="11" spans="2:13" x14ac:dyDescent="0.3">
      <c r="B11" s="21" t="s">
        <v>240</v>
      </c>
      <c r="C11" s="45"/>
      <c r="D11" s="45"/>
      <c r="E11" s="45"/>
      <c r="F11" s="45"/>
      <c r="G11" s="118"/>
    </row>
    <row r="12" spans="2:13" x14ac:dyDescent="0.3">
      <c r="B12" s="201" t="s">
        <v>279</v>
      </c>
      <c r="C12" s="45">
        <v>1589.3799999999999</v>
      </c>
      <c r="D12" s="45">
        <v>0</v>
      </c>
      <c r="E12" s="45">
        <v>0</v>
      </c>
      <c r="F12" s="45">
        <v>0</v>
      </c>
      <c r="G12" s="118">
        <v>1589.3799999999999</v>
      </c>
    </row>
    <row r="13" spans="2:13" x14ac:dyDescent="0.3">
      <c r="B13" s="201" t="s">
        <v>280</v>
      </c>
      <c r="C13" s="45">
        <v>167.24</v>
      </c>
      <c r="D13" s="45">
        <v>2724.3</v>
      </c>
      <c r="E13" s="45">
        <v>0</v>
      </c>
      <c r="F13" s="45">
        <v>0</v>
      </c>
      <c r="G13" s="118">
        <v>2891.54</v>
      </c>
    </row>
    <row r="14" spans="2:13" x14ac:dyDescent="0.3">
      <c r="B14" s="201" t="s">
        <v>281</v>
      </c>
      <c r="C14" s="45">
        <v>138.48999999999998</v>
      </c>
      <c r="D14" s="45">
        <v>174.06</v>
      </c>
      <c r="E14" s="45">
        <v>2455.7400000000002</v>
      </c>
      <c r="F14" s="45">
        <v>0</v>
      </c>
      <c r="G14" s="118">
        <v>2768.29</v>
      </c>
    </row>
    <row r="15" spans="2:13" x14ac:dyDescent="0.3">
      <c r="B15" s="201" t="s">
        <v>282</v>
      </c>
      <c r="C15" s="45">
        <v>22.56</v>
      </c>
      <c r="D15" s="45">
        <v>162.79000000000008</v>
      </c>
      <c r="E15" s="45">
        <v>308.32</v>
      </c>
      <c r="F15" s="45">
        <v>5402.7199999999993</v>
      </c>
      <c r="G15" s="118">
        <v>5896.3899999999994</v>
      </c>
    </row>
    <row r="16" spans="2:13" x14ac:dyDescent="0.3">
      <c r="B16" s="198" t="s">
        <v>283</v>
      </c>
      <c r="C16" s="46">
        <v>1917.6699999999998</v>
      </c>
      <c r="D16" s="46">
        <v>3061.15</v>
      </c>
      <c r="E16" s="46">
        <v>2764.0600000000004</v>
      </c>
      <c r="F16" s="46">
        <v>5402.7199999999993</v>
      </c>
      <c r="G16" s="52">
        <v>13145.599999999999</v>
      </c>
    </row>
    <row r="17" spans="2:8" x14ac:dyDescent="0.3">
      <c r="B17" s="198" t="s">
        <v>241</v>
      </c>
      <c r="C17" s="45"/>
      <c r="D17" s="45"/>
      <c r="E17" s="45"/>
      <c r="F17" s="45"/>
      <c r="G17" s="118"/>
    </row>
    <row r="18" spans="2:8" x14ac:dyDescent="0.3">
      <c r="B18" s="201" t="s">
        <v>279</v>
      </c>
      <c r="C18" s="45">
        <v>243.15</v>
      </c>
      <c r="D18" s="45">
        <v>0</v>
      </c>
      <c r="E18" s="45">
        <v>0</v>
      </c>
      <c r="F18" s="45">
        <v>0</v>
      </c>
      <c r="G18" s="118">
        <v>243.15</v>
      </c>
    </row>
    <row r="19" spans="2:8" x14ac:dyDescent="0.3">
      <c r="B19" s="201" t="s">
        <v>280</v>
      </c>
      <c r="C19" s="45">
        <v>83.09</v>
      </c>
      <c r="D19" s="45">
        <v>268.16999999999996</v>
      </c>
      <c r="E19" s="45">
        <v>0</v>
      </c>
      <c r="F19" s="45">
        <v>0</v>
      </c>
      <c r="G19" s="118">
        <v>351.26</v>
      </c>
    </row>
    <row r="20" spans="2:8" x14ac:dyDescent="0.3">
      <c r="B20" s="201" t="s">
        <v>281</v>
      </c>
      <c r="C20" s="45">
        <v>8.3000000000000007</v>
      </c>
      <c r="D20" s="45">
        <v>15.209999999999999</v>
      </c>
      <c r="E20" s="45">
        <v>740.80000000000007</v>
      </c>
      <c r="F20" s="45">
        <v>0</v>
      </c>
      <c r="G20" s="118">
        <v>764.31000000000006</v>
      </c>
    </row>
    <row r="21" spans="2:8" x14ac:dyDescent="0.3">
      <c r="B21" s="201" t="s">
        <v>282</v>
      </c>
      <c r="C21" s="45">
        <v>0.3600000000000001</v>
      </c>
      <c r="D21" s="45">
        <v>12.350000000000001</v>
      </c>
      <c r="E21" s="45">
        <v>83.13</v>
      </c>
      <c r="F21" s="45">
        <v>443.24999999999994</v>
      </c>
      <c r="G21" s="118">
        <v>539.08999999999992</v>
      </c>
    </row>
    <row r="22" spans="2:8" x14ac:dyDescent="0.3">
      <c r="B22" s="198" t="s">
        <v>283</v>
      </c>
      <c r="C22" s="46">
        <v>334.90000000000003</v>
      </c>
      <c r="D22" s="46">
        <v>295.72999999999996</v>
      </c>
      <c r="E22" s="46">
        <v>823.93000000000006</v>
      </c>
      <c r="F22" s="46">
        <v>443.24999999999994</v>
      </c>
      <c r="G22" s="52">
        <v>1897.81</v>
      </c>
    </row>
    <row r="23" spans="2:8" x14ac:dyDescent="0.3">
      <c r="B23" s="21" t="s">
        <v>20</v>
      </c>
      <c r="C23" s="45"/>
      <c r="D23" s="45"/>
      <c r="E23" s="45"/>
      <c r="F23" s="45"/>
      <c r="G23" s="118"/>
    </row>
    <row r="24" spans="2:8" x14ac:dyDescent="0.3">
      <c r="B24" s="61" t="s">
        <v>310</v>
      </c>
      <c r="C24" s="45">
        <f>C6+C12+C18</f>
        <v>2676.38</v>
      </c>
      <c r="D24" s="45">
        <f t="shared" ref="D24:F24" si="0">D6+D12+D18</f>
        <v>0</v>
      </c>
      <c r="E24" s="45">
        <f t="shared" si="0"/>
        <v>0</v>
      </c>
      <c r="F24" s="45">
        <f t="shared" si="0"/>
        <v>0</v>
      </c>
      <c r="G24" s="118">
        <f>G6+G12+G18</f>
        <v>2676.38</v>
      </c>
    </row>
    <row r="25" spans="2:8" x14ac:dyDescent="0.3">
      <c r="B25" s="61" t="s">
        <v>311</v>
      </c>
      <c r="C25" s="45">
        <f t="shared" ref="C25:G28" si="1">C7+C13+C19</f>
        <v>301.68</v>
      </c>
      <c r="D25" s="45">
        <f t="shared" si="1"/>
        <v>3961.0200000000004</v>
      </c>
      <c r="E25" s="45">
        <f t="shared" si="1"/>
        <v>0</v>
      </c>
      <c r="F25" s="45">
        <f t="shared" si="1"/>
        <v>0</v>
      </c>
      <c r="G25" s="118">
        <f t="shared" si="1"/>
        <v>4262.7</v>
      </c>
    </row>
    <row r="26" spans="2:8" x14ac:dyDescent="0.3">
      <c r="B26" s="61" t="s">
        <v>312</v>
      </c>
      <c r="C26" s="45">
        <f t="shared" si="1"/>
        <v>180.54</v>
      </c>
      <c r="D26" s="45">
        <f t="shared" si="1"/>
        <v>268.61</v>
      </c>
      <c r="E26" s="45">
        <f t="shared" si="1"/>
        <v>6050.22</v>
      </c>
      <c r="F26" s="45">
        <f t="shared" si="1"/>
        <v>0</v>
      </c>
      <c r="G26" s="118">
        <f t="shared" si="1"/>
        <v>6499.37</v>
      </c>
    </row>
    <row r="27" spans="2:8" x14ac:dyDescent="0.3">
      <c r="B27" s="61" t="s">
        <v>287</v>
      </c>
      <c r="C27" s="45">
        <f t="shared" si="1"/>
        <v>38.700000000000003</v>
      </c>
      <c r="D27" s="45">
        <f t="shared" si="1"/>
        <v>194.50000000000009</v>
      </c>
      <c r="E27" s="45">
        <f t="shared" si="1"/>
        <v>489.66999999999996</v>
      </c>
      <c r="F27" s="45">
        <f t="shared" si="1"/>
        <v>7708.7799999999988</v>
      </c>
      <c r="G27" s="118">
        <f t="shared" si="1"/>
        <v>8431.6499999999978</v>
      </c>
    </row>
    <row r="28" spans="2:8" ht="15" thickBot="1" x14ac:dyDescent="0.35">
      <c r="B28" s="28" t="s">
        <v>219</v>
      </c>
      <c r="C28" s="47">
        <f t="shared" si="1"/>
        <v>3197.2999999999997</v>
      </c>
      <c r="D28" s="47">
        <f t="shared" si="1"/>
        <v>4424.1299999999992</v>
      </c>
      <c r="E28" s="47">
        <f t="shared" si="1"/>
        <v>6539.89</v>
      </c>
      <c r="F28" s="47">
        <f t="shared" si="1"/>
        <v>7708.7799999999988</v>
      </c>
      <c r="G28" s="120">
        <f>G10+G16+G22</f>
        <v>21870.1</v>
      </c>
    </row>
    <row r="29" spans="2:8" ht="30" customHeight="1" x14ac:dyDescent="0.3">
      <c r="B29" s="560" t="s">
        <v>1244</v>
      </c>
      <c r="C29" s="560"/>
      <c r="D29" s="560"/>
      <c r="E29" s="560"/>
      <c r="F29" s="560"/>
      <c r="G29" s="560"/>
      <c r="H29" s="482"/>
    </row>
    <row r="30" spans="2:8" ht="16.2" x14ac:dyDescent="0.3">
      <c r="B30" s="478" t="s">
        <v>1245</v>
      </c>
      <c r="C30" s="482"/>
      <c r="D30" s="482"/>
      <c r="E30" s="482"/>
      <c r="F30" s="482"/>
      <c r="G30" s="482"/>
      <c r="H30" s="482"/>
    </row>
    <row r="31" spans="2:8" x14ac:dyDescent="0.3">
      <c r="B31" s="478" t="s">
        <v>1246</v>
      </c>
    </row>
    <row r="32" spans="2:8" ht="31.5" customHeight="1" x14ac:dyDescent="0.3">
      <c r="B32" s="541" t="s">
        <v>1247</v>
      </c>
      <c r="C32" s="541"/>
      <c r="D32" s="541"/>
      <c r="E32" s="541"/>
      <c r="F32" s="541"/>
      <c r="G32" s="541"/>
      <c r="H32" s="487"/>
    </row>
  </sheetData>
  <mergeCells count="4">
    <mergeCell ref="C2:F2"/>
    <mergeCell ref="G2:G3"/>
    <mergeCell ref="B29:G29"/>
    <mergeCell ref="B32:G32"/>
  </mergeCells>
  <pageMargins left="0.511811024" right="0.511811024" top="0.78740157499999996" bottom="0.78740157499999996" header="0.31496062000000002" footer="0.3149606200000000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M26"/>
  <sheetViews>
    <sheetView showGridLines="0" workbookViewId="0"/>
  </sheetViews>
  <sheetFormatPr defaultRowHeight="14.4" x14ac:dyDescent="0.3"/>
  <cols>
    <col min="2" max="2" width="24" customWidth="1"/>
    <col min="3" max="7" width="11.109375" customWidth="1"/>
  </cols>
  <sheetData>
    <row r="1" spans="2:13" ht="15" thickBot="1" x14ac:dyDescent="0.35">
      <c r="B1" s="516" t="s">
        <v>313</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293</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242</v>
      </c>
      <c r="C5" s="23"/>
      <c r="D5" s="23"/>
      <c r="E5" s="23"/>
      <c r="F5" s="23"/>
      <c r="G5" s="24"/>
    </row>
    <row r="6" spans="2:13" x14ac:dyDescent="0.3">
      <c r="B6" s="63" t="s">
        <v>279</v>
      </c>
      <c r="C6" s="45">
        <v>1275.5100000000002</v>
      </c>
      <c r="D6" s="45">
        <v>0</v>
      </c>
      <c r="E6" s="45">
        <v>0</v>
      </c>
      <c r="F6" s="45">
        <v>0</v>
      </c>
      <c r="G6" s="118">
        <v>1275.5100000000002</v>
      </c>
    </row>
    <row r="7" spans="2:13" x14ac:dyDescent="0.3">
      <c r="B7" s="63" t="s">
        <v>280</v>
      </c>
      <c r="C7" s="45">
        <v>55.59</v>
      </c>
      <c r="D7" s="45">
        <v>1231.8399999999999</v>
      </c>
      <c r="E7" s="45">
        <v>0</v>
      </c>
      <c r="F7" s="45">
        <v>0</v>
      </c>
      <c r="G7" s="118">
        <v>1287.4299999999998</v>
      </c>
    </row>
    <row r="8" spans="2:13" x14ac:dyDescent="0.3">
      <c r="B8" s="63" t="s">
        <v>281</v>
      </c>
      <c r="C8" s="45">
        <v>78.97999999999999</v>
      </c>
      <c r="D8" s="45">
        <v>118.35</v>
      </c>
      <c r="E8" s="45">
        <v>1937.96</v>
      </c>
      <c r="F8" s="45">
        <v>0</v>
      </c>
      <c r="G8" s="118">
        <v>2135.29</v>
      </c>
    </row>
    <row r="9" spans="2:13" x14ac:dyDescent="0.3">
      <c r="B9" s="63" t="s">
        <v>282</v>
      </c>
      <c r="C9" s="45">
        <v>123.00999999999999</v>
      </c>
      <c r="D9" s="45">
        <v>128.07000000000002</v>
      </c>
      <c r="E9" s="45">
        <v>225.8</v>
      </c>
      <c r="F9" s="45">
        <v>2740.2199999999993</v>
      </c>
      <c r="G9" s="118">
        <v>3217.0999999999995</v>
      </c>
    </row>
    <row r="10" spans="2:13" x14ac:dyDescent="0.3">
      <c r="B10" s="76" t="s">
        <v>283</v>
      </c>
      <c r="C10" s="46">
        <v>1533.0900000000001</v>
      </c>
      <c r="D10" s="46">
        <v>1478.2599999999998</v>
      </c>
      <c r="E10" s="46">
        <v>2163.7600000000002</v>
      </c>
      <c r="F10" s="46">
        <v>2740.2199999999993</v>
      </c>
      <c r="G10" s="52">
        <v>7915.33</v>
      </c>
    </row>
    <row r="11" spans="2:13" x14ac:dyDescent="0.3">
      <c r="B11" s="76" t="s">
        <v>53</v>
      </c>
      <c r="C11" s="45"/>
      <c r="D11" s="45"/>
      <c r="E11" s="45"/>
      <c r="F11" s="45"/>
      <c r="G11" s="118"/>
    </row>
    <row r="12" spans="2:13" x14ac:dyDescent="0.3">
      <c r="B12" s="63" t="s">
        <v>279</v>
      </c>
      <c r="C12" s="45">
        <v>1168.8800000000001</v>
      </c>
      <c r="D12" s="45">
        <v>0</v>
      </c>
      <c r="E12" s="45">
        <v>0</v>
      </c>
      <c r="F12" s="45">
        <v>0</v>
      </c>
      <c r="G12" s="118">
        <v>1168.8800000000001</v>
      </c>
    </row>
    <row r="13" spans="2:13" x14ac:dyDescent="0.3">
      <c r="B13" s="63" t="s">
        <v>280</v>
      </c>
      <c r="C13" s="45">
        <v>173.91</v>
      </c>
      <c r="D13" s="45">
        <v>1463.48</v>
      </c>
      <c r="E13" s="45">
        <v>0</v>
      </c>
      <c r="F13" s="45">
        <v>0</v>
      </c>
      <c r="G13" s="118">
        <v>1637.39</v>
      </c>
    </row>
    <row r="14" spans="2:13" x14ac:dyDescent="0.3">
      <c r="B14" s="63" t="s">
        <v>281</v>
      </c>
      <c r="C14" s="45">
        <v>100.77000000000001</v>
      </c>
      <c r="D14" s="45">
        <v>107.53000000000002</v>
      </c>
      <c r="E14" s="45">
        <v>1135.0900000000001</v>
      </c>
      <c r="F14" s="45">
        <v>0</v>
      </c>
      <c r="G14" s="118">
        <v>1343.39</v>
      </c>
    </row>
    <row r="15" spans="2:13" x14ac:dyDescent="0.3">
      <c r="B15" s="63" t="s">
        <v>282</v>
      </c>
      <c r="C15" s="45">
        <v>127.09000000000003</v>
      </c>
      <c r="D15" s="45">
        <v>51.889999999999986</v>
      </c>
      <c r="E15" s="45">
        <v>195.27999999999994</v>
      </c>
      <c r="F15" s="45">
        <v>2883.01</v>
      </c>
      <c r="G15" s="118">
        <v>3257.2700000000004</v>
      </c>
    </row>
    <row r="16" spans="2:13" x14ac:dyDescent="0.3">
      <c r="B16" s="76" t="s">
        <v>283</v>
      </c>
      <c r="C16" s="46">
        <v>1570.65</v>
      </c>
      <c r="D16" s="46">
        <v>1622.9</v>
      </c>
      <c r="E16" s="46">
        <v>1330.3700000000001</v>
      </c>
      <c r="F16" s="46">
        <v>2883.01</v>
      </c>
      <c r="G16" s="52">
        <v>7406.93</v>
      </c>
    </row>
    <row r="17" spans="2:8" x14ac:dyDescent="0.3">
      <c r="B17" s="76" t="s">
        <v>25</v>
      </c>
      <c r="C17" s="45"/>
      <c r="D17" s="45"/>
      <c r="E17" s="45"/>
      <c r="F17" s="45"/>
      <c r="G17" s="118"/>
    </row>
    <row r="18" spans="2:8" x14ac:dyDescent="0.3">
      <c r="B18" s="63" t="s">
        <v>299</v>
      </c>
      <c r="C18" s="45">
        <f>C12+C6</f>
        <v>2444.3900000000003</v>
      </c>
      <c r="D18" s="45">
        <f t="shared" ref="D18:G18" si="0">D12+D6</f>
        <v>0</v>
      </c>
      <c r="E18" s="45">
        <f t="shared" si="0"/>
        <v>0</v>
      </c>
      <c r="F18" s="45">
        <f t="shared" si="0"/>
        <v>0</v>
      </c>
      <c r="G18" s="118">
        <f t="shared" si="0"/>
        <v>2444.3900000000003</v>
      </c>
    </row>
    <row r="19" spans="2:8" x14ac:dyDescent="0.3">
      <c r="B19" s="63" t="s">
        <v>300</v>
      </c>
      <c r="C19" s="45">
        <f t="shared" ref="C19:G22" si="1">C13+C7</f>
        <v>229.5</v>
      </c>
      <c r="D19" s="45">
        <f t="shared" si="1"/>
        <v>2695.3199999999997</v>
      </c>
      <c r="E19" s="45">
        <f t="shared" si="1"/>
        <v>0</v>
      </c>
      <c r="F19" s="45">
        <f t="shared" si="1"/>
        <v>0</v>
      </c>
      <c r="G19" s="118">
        <f t="shared" si="1"/>
        <v>2924.8199999999997</v>
      </c>
    </row>
    <row r="20" spans="2:8" x14ac:dyDescent="0.3">
      <c r="B20" s="63" t="s">
        <v>301</v>
      </c>
      <c r="C20" s="45">
        <f t="shared" si="1"/>
        <v>179.75</v>
      </c>
      <c r="D20" s="45">
        <f t="shared" si="1"/>
        <v>225.88</v>
      </c>
      <c r="E20" s="45">
        <f t="shared" si="1"/>
        <v>3073.05</v>
      </c>
      <c r="F20" s="45">
        <f t="shared" si="1"/>
        <v>0</v>
      </c>
      <c r="G20" s="118">
        <f t="shared" si="1"/>
        <v>3478.6800000000003</v>
      </c>
    </row>
    <row r="21" spans="2:8" x14ac:dyDescent="0.3">
      <c r="B21" s="63" t="s">
        <v>287</v>
      </c>
      <c r="C21" s="45">
        <f t="shared" si="1"/>
        <v>250.10000000000002</v>
      </c>
      <c r="D21" s="45">
        <f t="shared" si="1"/>
        <v>179.96</v>
      </c>
      <c r="E21" s="45">
        <f t="shared" si="1"/>
        <v>421.07999999999993</v>
      </c>
      <c r="F21" s="45">
        <f t="shared" si="1"/>
        <v>5623.23</v>
      </c>
      <c r="G21" s="118">
        <f t="shared" si="1"/>
        <v>6474.37</v>
      </c>
    </row>
    <row r="22" spans="2:8" ht="15" thickBot="1" x14ac:dyDescent="0.35">
      <c r="B22" s="66" t="s">
        <v>219</v>
      </c>
      <c r="C22" s="47">
        <f t="shared" si="1"/>
        <v>3103.7400000000002</v>
      </c>
      <c r="D22" s="47">
        <f t="shared" si="1"/>
        <v>3101.16</v>
      </c>
      <c r="E22" s="47">
        <f t="shared" si="1"/>
        <v>3494.13</v>
      </c>
      <c r="F22" s="47">
        <f t="shared" si="1"/>
        <v>5623.23</v>
      </c>
      <c r="G22" s="120">
        <f t="shared" si="1"/>
        <v>15322.26</v>
      </c>
    </row>
    <row r="23" spans="2:8" ht="26.25" customHeight="1" x14ac:dyDescent="0.3">
      <c r="B23" s="560" t="s">
        <v>1244</v>
      </c>
      <c r="C23" s="560"/>
      <c r="D23" s="560"/>
      <c r="E23" s="560"/>
      <c r="F23" s="560"/>
      <c r="G23" s="560"/>
      <c r="H23" s="482"/>
    </row>
    <row r="24" spans="2:8" ht="16.2" x14ac:dyDescent="0.3">
      <c r="B24" s="478" t="s">
        <v>1245</v>
      </c>
      <c r="C24" s="482"/>
      <c r="D24" s="482"/>
      <c r="E24" s="482"/>
      <c r="F24" s="482"/>
      <c r="G24" s="482"/>
      <c r="H24" s="482"/>
    </row>
    <row r="25" spans="2:8" x14ac:dyDescent="0.3">
      <c r="B25" s="478" t="s">
        <v>1246</v>
      </c>
    </row>
    <row r="26" spans="2:8" ht="39" customHeight="1" x14ac:dyDescent="0.3">
      <c r="B26" s="541" t="s">
        <v>1247</v>
      </c>
      <c r="C26" s="541"/>
      <c r="D26" s="541"/>
      <c r="E26" s="541"/>
      <c r="F26" s="541"/>
      <c r="G26" s="541"/>
      <c r="H26" s="487"/>
    </row>
  </sheetData>
  <mergeCells count="4">
    <mergeCell ref="C2:F2"/>
    <mergeCell ref="G2:G3"/>
    <mergeCell ref="B23:G23"/>
    <mergeCell ref="B26:G26"/>
  </mergeCells>
  <pageMargins left="0.511811024" right="0.511811024" top="0.78740157499999996" bottom="0.78740157499999996" header="0.31496062000000002" footer="0.3149606200000000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M26"/>
  <sheetViews>
    <sheetView showGridLines="0" workbookViewId="0"/>
  </sheetViews>
  <sheetFormatPr defaultRowHeight="14.4" x14ac:dyDescent="0.3"/>
  <cols>
    <col min="2" max="2" width="24.5546875" customWidth="1"/>
    <col min="3" max="7" width="13.88671875" customWidth="1"/>
    <col min="9" max="9" width="10.5546875" bestFit="1" customWidth="1"/>
  </cols>
  <sheetData>
    <row r="1" spans="2:13" ht="15" thickBot="1" x14ac:dyDescent="0.35">
      <c r="B1" s="516" t="s">
        <v>314</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295</v>
      </c>
      <c r="C3" s="58" t="s">
        <v>251</v>
      </c>
      <c r="D3" s="58" t="s">
        <v>252</v>
      </c>
      <c r="E3" s="58" t="s">
        <v>253</v>
      </c>
      <c r="F3" s="58" t="s">
        <v>254</v>
      </c>
      <c r="G3" s="535"/>
    </row>
    <row r="4" spans="2:13" x14ac:dyDescent="0.3">
      <c r="B4" s="76"/>
      <c r="C4" s="102" t="s">
        <v>152</v>
      </c>
      <c r="D4" s="102" t="s">
        <v>152</v>
      </c>
      <c r="E4" s="102" t="s">
        <v>152</v>
      </c>
      <c r="F4" s="102" t="s">
        <v>152</v>
      </c>
      <c r="G4" s="13" t="s">
        <v>152</v>
      </c>
    </row>
    <row r="5" spans="2:13" x14ac:dyDescent="0.3">
      <c r="B5" s="21" t="s">
        <v>243</v>
      </c>
      <c r="C5" s="23"/>
      <c r="D5" s="23"/>
      <c r="E5" s="23"/>
      <c r="F5" s="23"/>
      <c r="G5" s="24"/>
    </row>
    <row r="6" spans="2:13" x14ac:dyDescent="0.3">
      <c r="B6" s="201" t="s">
        <v>279</v>
      </c>
      <c r="C6" s="45">
        <v>1785.0300000000002</v>
      </c>
      <c r="D6" s="45">
        <v>0</v>
      </c>
      <c r="E6" s="45">
        <v>0</v>
      </c>
      <c r="F6" s="45">
        <v>0</v>
      </c>
      <c r="G6" s="118">
        <v>1785.0300000000002</v>
      </c>
    </row>
    <row r="7" spans="2:13" x14ac:dyDescent="0.3">
      <c r="B7" s="201" t="s">
        <v>280</v>
      </c>
      <c r="C7" s="45">
        <v>5.9099999999999993</v>
      </c>
      <c r="D7" s="45">
        <v>902.58999999999992</v>
      </c>
      <c r="E7" s="45">
        <v>0</v>
      </c>
      <c r="F7" s="45">
        <v>0</v>
      </c>
      <c r="G7" s="118">
        <v>908.49999999999989</v>
      </c>
    </row>
    <row r="8" spans="2:13" x14ac:dyDescent="0.3">
      <c r="B8" s="201" t="s">
        <v>281</v>
      </c>
      <c r="C8" s="45">
        <v>49.91</v>
      </c>
      <c r="D8" s="45">
        <v>38.659999999999997</v>
      </c>
      <c r="E8" s="45">
        <v>883.67</v>
      </c>
      <c r="F8" s="45">
        <v>0</v>
      </c>
      <c r="G8" s="118">
        <v>972.24</v>
      </c>
    </row>
    <row r="9" spans="2:13" x14ac:dyDescent="0.3">
      <c r="B9" s="201" t="s">
        <v>282</v>
      </c>
      <c r="C9" s="45">
        <v>103.24</v>
      </c>
      <c r="D9" s="45">
        <v>122.95000000000002</v>
      </c>
      <c r="E9" s="45">
        <v>167.88000000000002</v>
      </c>
      <c r="F9" s="45">
        <v>4854.8999999999996</v>
      </c>
      <c r="G9" s="118">
        <v>5248.9699999999993</v>
      </c>
    </row>
    <row r="10" spans="2:13" x14ac:dyDescent="0.3">
      <c r="B10" s="198" t="s">
        <v>283</v>
      </c>
      <c r="C10" s="46">
        <v>1944.0900000000004</v>
      </c>
      <c r="D10" s="46">
        <v>1064.1999999999998</v>
      </c>
      <c r="E10" s="46">
        <v>1051.55</v>
      </c>
      <c r="F10" s="46">
        <v>4854.8999999999996</v>
      </c>
      <c r="G10" s="52">
        <v>8914.74</v>
      </c>
    </row>
    <row r="11" spans="2:13" x14ac:dyDescent="0.3">
      <c r="B11" s="21" t="s">
        <v>244</v>
      </c>
      <c r="C11" s="45"/>
      <c r="D11" s="45"/>
      <c r="E11" s="45"/>
      <c r="F11" s="45"/>
      <c r="G11" s="118"/>
    </row>
    <row r="12" spans="2:13" x14ac:dyDescent="0.3">
      <c r="B12" s="201" t="s">
        <v>279</v>
      </c>
      <c r="C12" s="45">
        <v>671.14000000000021</v>
      </c>
      <c r="D12" s="45">
        <v>0</v>
      </c>
      <c r="E12" s="45">
        <v>0</v>
      </c>
      <c r="F12" s="45">
        <v>0</v>
      </c>
      <c r="G12" s="118">
        <v>671.14000000000021</v>
      </c>
    </row>
    <row r="13" spans="2:13" x14ac:dyDescent="0.3">
      <c r="B13" s="201" t="s">
        <v>280</v>
      </c>
      <c r="C13" s="45">
        <v>46.1</v>
      </c>
      <c r="D13" s="45">
        <v>1559.1699999999996</v>
      </c>
      <c r="E13" s="45">
        <v>0</v>
      </c>
      <c r="F13" s="45">
        <v>0</v>
      </c>
      <c r="G13" s="118">
        <v>1605.2699999999995</v>
      </c>
    </row>
    <row r="14" spans="2:13" x14ac:dyDescent="0.3">
      <c r="B14" s="201" t="s">
        <v>281</v>
      </c>
      <c r="C14" s="45">
        <v>16.54</v>
      </c>
      <c r="D14" s="45">
        <v>11.32</v>
      </c>
      <c r="E14" s="45">
        <v>954.1099999999999</v>
      </c>
      <c r="F14" s="45">
        <v>0</v>
      </c>
      <c r="G14" s="118">
        <v>981.96999999999991</v>
      </c>
    </row>
    <row r="15" spans="2:13" x14ac:dyDescent="0.3">
      <c r="B15" s="201" t="s">
        <v>282</v>
      </c>
      <c r="C15" s="45">
        <v>46.350000000000009</v>
      </c>
      <c r="D15" s="45">
        <v>22.729999999999997</v>
      </c>
      <c r="E15" s="45">
        <v>19.940000000000001</v>
      </c>
      <c r="F15" s="45">
        <v>1411.31</v>
      </c>
      <c r="G15" s="118">
        <v>1500.33</v>
      </c>
    </row>
    <row r="16" spans="2:13" x14ac:dyDescent="0.3">
      <c r="B16" s="198" t="s">
        <v>283</v>
      </c>
      <c r="C16" s="46">
        <v>780.13000000000022</v>
      </c>
      <c r="D16" s="46">
        <v>1593.2199999999996</v>
      </c>
      <c r="E16" s="46">
        <v>974.05</v>
      </c>
      <c r="F16" s="46">
        <v>1411.31</v>
      </c>
      <c r="G16" s="52">
        <v>4758.7099999999991</v>
      </c>
    </row>
    <row r="17" spans="2:9" x14ac:dyDescent="0.3">
      <c r="B17" s="21" t="s">
        <v>24</v>
      </c>
      <c r="C17" s="45"/>
      <c r="D17" s="45"/>
      <c r="E17" s="45"/>
      <c r="F17" s="45"/>
      <c r="G17" s="118"/>
    </row>
    <row r="18" spans="2:9" x14ac:dyDescent="0.3">
      <c r="B18" s="61" t="s">
        <v>284</v>
      </c>
      <c r="C18" s="45">
        <f>C12+C6</f>
        <v>2456.1700000000005</v>
      </c>
      <c r="D18" s="45">
        <f t="shared" ref="D18:G18" si="0">D12+D6</f>
        <v>0</v>
      </c>
      <c r="E18" s="45">
        <f t="shared" si="0"/>
        <v>0</v>
      </c>
      <c r="F18" s="45">
        <f t="shared" si="0"/>
        <v>0</v>
      </c>
      <c r="G18" s="118">
        <f t="shared" si="0"/>
        <v>2456.1700000000005</v>
      </c>
    </row>
    <row r="19" spans="2:9" x14ac:dyDescent="0.3">
      <c r="B19" s="61" t="s">
        <v>285</v>
      </c>
      <c r="C19" s="45">
        <f t="shared" ref="C19:G22" si="1">C13+C7</f>
        <v>52.01</v>
      </c>
      <c r="D19" s="45">
        <f t="shared" si="1"/>
        <v>2461.7599999999993</v>
      </c>
      <c r="E19" s="45">
        <f t="shared" si="1"/>
        <v>0</v>
      </c>
      <c r="F19" s="45">
        <f t="shared" si="1"/>
        <v>0</v>
      </c>
      <c r="G19" s="118">
        <f t="shared" si="1"/>
        <v>2513.7699999999995</v>
      </c>
    </row>
    <row r="20" spans="2:9" x14ac:dyDescent="0.3">
      <c r="B20" s="61" t="s">
        <v>286</v>
      </c>
      <c r="C20" s="45">
        <f t="shared" si="1"/>
        <v>66.449999999999989</v>
      </c>
      <c r="D20" s="45">
        <f t="shared" si="1"/>
        <v>49.98</v>
      </c>
      <c r="E20" s="45">
        <f t="shared" si="1"/>
        <v>1837.7799999999997</v>
      </c>
      <c r="F20" s="45">
        <f t="shared" si="1"/>
        <v>0</v>
      </c>
      <c r="G20" s="118">
        <f t="shared" si="1"/>
        <v>1954.21</v>
      </c>
    </row>
    <row r="21" spans="2:9" x14ac:dyDescent="0.3">
      <c r="B21" s="61" t="s">
        <v>287</v>
      </c>
      <c r="C21" s="45">
        <f t="shared" si="1"/>
        <v>149.59</v>
      </c>
      <c r="D21" s="45">
        <f t="shared" si="1"/>
        <v>145.68</v>
      </c>
      <c r="E21" s="45">
        <f t="shared" si="1"/>
        <v>187.82000000000002</v>
      </c>
      <c r="F21" s="45">
        <f t="shared" si="1"/>
        <v>6266.2099999999991</v>
      </c>
      <c r="G21" s="118">
        <f t="shared" si="1"/>
        <v>6749.2999999999993</v>
      </c>
    </row>
    <row r="22" spans="2:9" ht="15" thickBot="1" x14ac:dyDescent="0.35">
      <c r="B22" s="28" t="s">
        <v>219</v>
      </c>
      <c r="C22" s="47">
        <f t="shared" si="1"/>
        <v>2724.2200000000007</v>
      </c>
      <c r="D22" s="47">
        <f t="shared" si="1"/>
        <v>2657.4199999999992</v>
      </c>
      <c r="E22" s="47">
        <f t="shared" si="1"/>
        <v>2025.6</v>
      </c>
      <c r="F22" s="47">
        <f t="shared" si="1"/>
        <v>6266.2099999999991</v>
      </c>
      <c r="G22" s="120">
        <f t="shared" si="1"/>
        <v>13673.449999999999</v>
      </c>
    </row>
    <row r="23" spans="2:9" ht="29.25" customHeight="1" x14ac:dyDescent="0.3">
      <c r="B23" s="560" t="s">
        <v>1244</v>
      </c>
      <c r="C23" s="560"/>
      <c r="D23" s="560"/>
      <c r="E23" s="560"/>
      <c r="F23" s="560"/>
      <c r="G23" s="560"/>
      <c r="H23" s="482"/>
    </row>
    <row r="24" spans="2:9" ht="16.2" x14ac:dyDescent="0.3">
      <c r="B24" s="478" t="s">
        <v>1245</v>
      </c>
      <c r="C24" s="482"/>
      <c r="D24" s="482"/>
      <c r="E24" s="482"/>
      <c r="F24" s="482"/>
      <c r="G24" s="482"/>
      <c r="H24" s="482"/>
      <c r="I24" s="4"/>
    </row>
    <row r="25" spans="2:9" x14ac:dyDescent="0.3">
      <c r="B25" s="478" t="s">
        <v>1246</v>
      </c>
      <c r="I25" s="4"/>
    </row>
    <row r="26" spans="2:9" ht="31.5" customHeight="1" x14ac:dyDescent="0.3">
      <c r="B26" s="541" t="s">
        <v>1247</v>
      </c>
      <c r="C26" s="541"/>
      <c r="D26" s="541"/>
      <c r="E26" s="541"/>
      <c r="F26" s="541"/>
      <c r="G26" s="541"/>
      <c r="H26" s="487"/>
    </row>
  </sheetData>
  <mergeCells count="4">
    <mergeCell ref="C2:F2"/>
    <mergeCell ref="G2:G3"/>
    <mergeCell ref="B23:G23"/>
    <mergeCell ref="B26:G26"/>
  </mergeCells>
  <pageMargins left="0.511811024" right="0.511811024" top="0.78740157499999996" bottom="0.78740157499999996" header="0.31496062000000002" footer="0.3149606200000000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M32"/>
  <sheetViews>
    <sheetView showGridLines="0" workbookViewId="0"/>
  </sheetViews>
  <sheetFormatPr defaultRowHeight="14.4" x14ac:dyDescent="0.3"/>
  <cols>
    <col min="2" max="2" width="26.6640625" customWidth="1"/>
    <col min="3" max="7" width="15.88671875" customWidth="1"/>
  </cols>
  <sheetData>
    <row r="1" spans="2:13" ht="15" thickBot="1" x14ac:dyDescent="0.35">
      <c r="B1" s="516" t="s">
        <v>315</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15" thickBot="1" x14ac:dyDescent="0.35">
      <c r="B3" s="58" t="s">
        <v>278</v>
      </c>
      <c r="C3" s="58" t="s">
        <v>251</v>
      </c>
      <c r="D3" s="58" t="s">
        <v>252</v>
      </c>
      <c r="E3" s="58" t="s">
        <v>253</v>
      </c>
      <c r="F3" s="58" t="s">
        <v>254</v>
      </c>
      <c r="G3" s="535"/>
    </row>
    <row r="4" spans="2:13" x14ac:dyDescent="0.3">
      <c r="B4" s="76"/>
      <c r="C4" s="102" t="s">
        <v>152</v>
      </c>
      <c r="D4" s="102" t="s">
        <v>152</v>
      </c>
      <c r="E4" s="102" t="s">
        <v>152</v>
      </c>
      <c r="F4" s="102" t="s">
        <v>152</v>
      </c>
      <c r="G4" s="13" t="s">
        <v>152</v>
      </c>
    </row>
    <row r="5" spans="2:13" x14ac:dyDescent="0.3">
      <c r="B5" s="76" t="s">
        <v>68</v>
      </c>
      <c r="C5" s="23"/>
      <c r="D5" s="23"/>
      <c r="E5" s="23"/>
      <c r="F5" s="23"/>
      <c r="G5" s="24"/>
    </row>
    <row r="6" spans="2:13" x14ac:dyDescent="0.3">
      <c r="B6" s="63" t="s">
        <v>279</v>
      </c>
      <c r="C6" s="45">
        <v>62.429999999999993</v>
      </c>
      <c r="D6" s="45">
        <v>0</v>
      </c>
      <c r="E6" s="45">
        <v>0</v>
      </c>
      <c r="F6" s="45">
        <v>0</v>
      </c>
      <c r="G6" s="118">
        <v>62.429999999999993</v>
      </c>
    </row>
    <row r="7" spans="2:13" x14ac:dyDescent="0.3">
      <c r="B7" s="63" t="s">
        <v>280</v>
      </c>
      <c r="C7" s="45">
        <v>0.45000000000000007</v>
      </c>
      <c r="D7" s="45">
        <v>76.490000000000009</v>
      </c>
      <c r="E7" s="45">
        <v>0</v>
      </c>
      <c r="F7" s="45">
        <v>0</v>
      </c>
      <c r="G7" s="118">
        <v>76.940000000000012</v>
      </c>
    </row>
    <row r="8" spans="2:13" x14ac:dyDescent="0.3">
      <c r="B8" s="63" t="s">
        <v>281</v>
      </c>
      <c r="C8" s="45">
        <v>3.98</v>
      </c>
      <c r="D8" s="45">
        <v>5.8199999999999976</v>
      </c>
      <c r="E8" s="45">
        <v>1458.79</v>
      </c>
      <c r="F8" s="45">
        <v>0</v>
      </c>
      <c r="G8" s="118">
        <v>1468.59</v>
      </c>
    </row>
    <row r="9" spans="2:13" x14ac:dyDescent="0.3">
      <c r="B9" s="63" t="s">
        <v>282</v>
      </c>
      <c r="C9" s="45">
        <v>4.3099999999999987</v>
      </c>
      <c r="D9" s="45">
        <v>3.4699999999999989</v>
      </c>
      <c r="E9" s="45">
        <v>31.790000000000003</v>
      </c>
      <c r="F9" s="45">
        <v>2449.7800000000002</v>
      </c>
      <c r="G9" s="118">
        <v>2489.3500000000004</v>
      </c>
    </row>
    <row r="10" spans="2:13" x14ac:dyDescent="0.3">
      <c r="B10" s="76" t="s">
        <v>283</v>
      </c>
      <c r="C10" s="46">
        <v>71.17</v>
      </c>
      <c r="D10" s="46">
        <v>85.78</v>
      </c>
      <c r="E10" s="46">
        <v>1490.58</v>
      </c>
      <c r="F10" s="46">
        <v>2449.7800000000002</v>
      </c>
      <c r="G10" s="52">
        <v>4097.3100000000004</v>
      </c>
    </row>
    <row r="11" spans="2:13" x14ac:dyDescent="0.3">
      <c r="B11" s="76" t="s">
        <v>235</v>
      </c>
      <c r="C11" s="45"/>
      <c r="D11" s="45"/>
      <c r="E11" s="45"/>
      <c r="F11" s="45"/>
      <c r="G11" s="118"/>
    </row>
    <row r="12" spans="2:13" x14ac:dyDescent="0.3">
      <c r="B12" s="63" t="s">
        <v>279</v>
      </c>
      <c r="C12" s="45">
        <v>398.43999999999994</v>
      </c>
      <c r="D12" s="45">
        <v>0</v>
      </c>
      <c r="E12" s="45">
        <v>0</v>
      </c>
      <c r="F12" s="45">
        <v>0</v>
      </c>
      <c r="G12" s="118">
        <v>398.43999999999994</v>
      </c>
    </row>
    <row r="13" spans="2:13" x14ac:dyDescent="0.3">
      <c r="B13" s="63" t="s">
        <v>280</v>
      </c>
      <c r="C13" s="45">
        <v>13.090000000000002</v>
      </c>
      <c r="D13" s="45">
        <v>704.83999999999992</v>
      </c>
      <c r="E13" s="45">
        <v>0</v>
      </c>
      <c r="F13" s="45">
        <v>0</v>
      </c>
      <c r="G13" s="118">
        <v>717.93</v>
      </c>
    </row>
    <row r="14" spans="2:13" x14ac:dyDescent="0.3">
      <c r="B14" s="63" t="s">
        <v>281</v>
      </c>
      <c r="C14" s="45">
        <v>25</v>
      </c>
      <c r="D14" s="45">
        <v>32.71</v>
      </c>
      <c r="E14" s="45">
        <v>1685.9</v>
      </c>
      <c r="F14" s="45">
        <v>0</v>
      </c>
      <c r="G14" s="118">
        <v>1743.6100000000001</v>
      </c>
    </row>
    <row r="15" spans="2:13" x14ac:dyDescent="0.3">
      <c r="B15" s="63" t="s">
        <v>282</v>
      </c>
      <c r="C15" s="45">
        <v>45.769999999999996</v>
      </c>
      <c r="D15" s="45">
        <v>100.5500000000001</v>
      </c>
      <c r="E15" s="45">
        <v>408.37</v>
      </c>
      <c r="F15" s="45">
        <v>4376.2100000000009</v>
      </c>
      <c r="G15" s="118">
        <v>4930.9000000000015</v>
      </c>
    </row>
    <row r="16" spans="2:13" x14ac:dyDescent="0.3">
      <c r="B16" s="76" t="s">
        <v>283</v>
      </c>
      <c r="C16" s="46">
        <v>482.2999999999999</v>
      </c>
      <c r="D16" s="46">
        <v>838.1</v>
      </c>
      <c r="E16" s="46">
        <v>2094.27</v>
      </c>
      <c r="F16" s="46">
        <v>4376.2100000000009</v>
      </c>
      <c r="G16" s="52">
        <v>7790.880000000001</v>
      </c>
    </row>
    <row r="17" spans="2:8" x14ac:dyDescent="0.3">
      <c r="B17" s="76" t="s">
        <v>236</v>
      </c>
      <c r="C17" s="45"/>
      <c r="D17" s="45"/>
      <c r="E17" s="45"/>
      <c r="F17" s="45"/>
      <c r="G17" s="118"/>
    </row>
    <row r="18" spans="2:8" x14ac:dyDescent="0.3">
      <c r="B18" s="63" t="s">
        <v>279</v>
      </c>
      <c r="C18" s="45">
        <v>60.94</v>
      </c>
      <c r="D18" s="45">
        <v>0</v>
      </c>
      <c r="E18" s="45">
        <v>0</v>
      </c>
      <c r="F18" s="45">
        <v>0</v>
      </c>
      <c r="G18" s="118">
        <v>60.94</v>
      </c>
    </row>
    <row r="19" spans="2:8" x14ac:dyDescent="0.3">
      <c r="B19" s="63" t="s">
        <v>280</v>
      </c>
      <c r="C19" s="45">
        <v>2.92</v>
      </c>
      <c r="D19" s="45">
        <v>116.53</v>
      </c>
      <c r="E19" s="45">
        <v>0</v>
      </c>
      <c r="F19" s="45">
        <v>0</v>
      </c>
      <c r="G19" s="118">
        <v>119.45</v>
      </c>
    </row>
    <row r="20" spans="2:8" x14ac:dyDescent="0.3">
      <c r="B20" s="63" t="s">
        <v>281</v>
      </c>
      <c r="C20" s="45">
        <v>2.0500000000000003</v>
      </c>
      <c r="D20" s="45">
        <v>2.5700000000000003</v>
      </c>
      <c r="E20" s="45">
        <v>40.72</v>
      </c>
      <c r="F20" s="45">
        <v>0</v>
      </c>
      <c r="G20" s="118">
        <v>45.34</v>
      </c>
    </row>
    <row r="21" spans="2:8" x14ac:dyDescent="0.3">
      <c r="B21" s="63" t="s">
        <v>282</v>
      </c>
      <c r="C21" s="45">
        <v>7.0999999999999979</v>
      </c>
      <c r="D21" s="45">
        <v>51.499999999999986</v>
      </c>
      <c r="E21" s="45">
        <v>147.65000000000003</v>
      </c>
      <c r="F21" s="45">
        <v>1733.9000000000005</v>
      </c>
      <c r="G21" s="118">
        <v>1940.1500000000005</v>
      </c>
    </row>
    <row r="22" spans="2:8" x14ac:dyDescent="0.3">
      <c r="B22" s="76" t="s">
        <v>283</v>
      </c>
      <c r="C22" s="46">
        <v>73.009999999999991</v>
      </c>
      <c r="D22" s="46">
        <v>170.59999999999997</v>
      </c>
      <c r="E22" s="46">
        <v>188.37000000000003</v>
      </c>
      <c r="F22" s="46">
        <v>1733.9000000000005</v>
      </c>
      <c r="G22" s="52">
        <v>2165.8800000000006</v>
      </c>
    </row>
    <row r="23" spans="2:8" x14ac:dyDescent="0.3">
      <c r="B23" s="76" t="s">
        <v>23</v>
      </c>
      <c r="C23" s="45"/>
      <c r="D23" s="45"/>
      <c r="E23" s="45"/>
      <c r="F23" s="45"/>
      <c r="G23" s="118"/>
    </row>
    <row r="24" spans="2:8" x14ac:dyDescent="0.3">
      <c r="B24" s="63" t="s">
        <v>299</v>
      </c>
      <c r="C24" s="45">
        <f>C6+C12+C18</f>
        <v>521.80999999999995</v>
      </c>
      <c r="D24" s="45">
        <f t="shared" ref="D24:F24" si="0">D6+D12+D18</f>
        <v>0</v>
      </c>
      <c r="E24" s="45">
        <f t="shared" si="0"/>
        <v>0</v>
      </c>
      <c r="F24" s="45">
        <f t="shared" si="0"/>
        <v>0</v>
      </c>
      <c r="G24" s="118">
        <f>G6+G12+G18</f>
        <v>521.80999999999995</v>
      </c>
    </row>
    <row r="25" spans="2:8" x14ac:dyDescent="0.3">
      <c r="B25" s="63" t="s">
        <v>300</v>
      </c>
      <c r="C25" s="45">
        <f t="shared" ref="C25:G28" si="1">C7+C13+C19</f>
        <v>16.46</v>
      </c>
      <c r="D25" s="45">
        <f t="shared" si="1"/>
        <v>897.8599999999999</v>
      </c>
      <c r="E25" s="45">
        <f t="shared" si="1"/>
        <v>0</v>
      </c>
      <c r="F25" s="45">
        <f t="shared" si="1"/>
        <v>0</v>
      </c>
      <c r="G25" s="118">
        <f t="shared" si="1"/>
        <v>914.32</v>
      </c>
    </row>
    <row r="26" spans="2:8" x14ac:dyDescent="0.3">
      <c r="B26" s="63" t="s">
        <v>301</v>
      </c>
      <c r="C26" s="45">
        <f t="shared" si="1"/>
        <v>31.03</v>
      </c>
      <c r="D26" s="45">
        <f t="shared" si="1"/>
        <v>41.1</v>
      </c>
      <c r="E26" s="45">
        <f t="shared" si="1"/>
        <v>3185.41</v>
      </c>
      <c r="F26" s="45">
        <f t="shared" si="1"/>
        <v>0</v>
      </c>
      <c r="G26" s="118">
        <f t="shared" si="1"/>
        <v>3257.54</v>
      </c>
    </row>
    <row r="27" spans="2:8" x14ac:dyDescent="0.3">
      <c r="B27" s="63" t="s">
        <v>287</v>
      </c>
      <c r="C27" s="45">
        <f t="shared" si="1"/>
        <v>57.179999999999993</v>
      </c>
      <c r="D27" s="45">
        <f t="shared" si="1"/>
        <v>155.5200000000001</v>
      </c>
      <c r="E27" s="45">
        <f t="shared" si="1"/>
        <v>587.81000000000006</v>
      </c>
      <c r="F27" s="45">
        <f t="shared" si="1"/>
        <v>8559.8900000000031</v>
      </c>
      <c r="G27" s="118">
        <f t="shared" si="1"/>
        <v>9360.4000000000015</v>
      </c>
    </row>
    <row r="28" spans="2:8" ht="15" thickBot="1" x14ac:dyDescent="0.35">
      <c r="B28" s="66" t="s">
        <v>219</v>
      </c>
      <c r="C28" s="47">
        <f t="shared" si="1"/>
        <v>626.4799999999999</v>
      </c>
      <c r="D28" s="47">
        <f t="shared" si="1"/>
        <v>1094.48</v>
      </c>
      <c r="E28" s="47">
        <f t="shared" si="1"/>
        <v>3773.22</v>
      </c>
      <c r="F28" s="47">
        <f t="shared" si="1"/>
        <v>8559.8900000000031</v>
      </c>
      <c r="G28" s="120">
        <f>G10+G16+G22</f>
        <v>14054.070000000003</v>
      </c>
    </row>
    <row r="29" spans="2:8" ht="15.75" customHeight="1" x14ac:dyDescent="0.3">
      <c r="B29" s="560" t="s">
        <v>1244</v>
      </c>
      <c r="C29" s="560"/>
      <c r="D29" s="560"/>
      <c r="E29" s="560"/>
      <c r="F29" s="560"/>
      <c r="G29" s="560"/>
      <c r="H29" s="482"/>
    </row>
    <row r="30" spans="2:8" ht="16.2" x14ac:dyDescent="0.3">
      <c r="B30" s="478" t="s">
        <v>1245</v>
      </c>
      <c r="C30" s="482"/>
      <c r="D30" s="482"/>
      <c r="E30" s="482"/>
      <c r="F30" s="482"/>
      <c r="G30" s="482"/>
      <c r="H30" s="482"/>
    </row>
    <row r="31" spans="2:8" x14ac:dyDescent="0.3">
      <c r="B31" s="478" t="s">
        <v>1246</v>
      </c>
    </row>
    <row r="32" spans="2:8" ht="27" customHeight="1" x14ac:dyDescent="0.3">
      <c r="B32" s="541" t="s">
        <v>1247</v>
      </c>
      <c r="C32" s="541"/>
      <c r="D32" s="541"/>
      <c r="E32" s="541"/>
      <c r="F32" s="541"/>
      <c r="G32" s="541"/>
      <c r="H32" s="487"/>
    </row>
  </sheetData>
  <mergeCells count="4">
    <mergeCell ref="C2:F2"/>
    <mergeCell ref="G2:G3"/>
    <mergeCell ref="B32:G32"/>
    <mergeCell ref="B29:G29"/>
  </mergeCells>
  <pageMargins left="0.511811024" right="0.511811024" top="0.78740157499999996" bottom="0.78740157499999996" header="0.31496062000000002" footer="0.3149606200000000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M26"/>
  <sheetViews>
    <sheetView showGridLines="0" workbookViewId="0"/>
  </sheetViews>
  <sheetFormatPr defaultRowHeight="14.4" x14ac:dyDescent="0.3"/>
  <cols>
    <col min="2" max="2" width="23.6640625" customWidth="1"/>
    <col min="3" max="7" width="16.109375" customWidth="1"/>
  </cols>
  <sheetData>
    <row r="1" spans="2:13" ht="15" thickBot="1" x14ac:dyDescent="0.35">
      <c r="B1" s="516" t="s">
        <v>316</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15" thickBot="1" x14ac:dyDescent="0.35">
      <c r="B3" s="58" t="s">
        <v>289</v>
      </c>
      <c r="C3" s="58" t="s">
        <v>251</v>
      </c>
      <c r="D3" s="58" t="s">
        <v>252</v>
      </c>
      <c r="E3" s="58" t="s">
        <v>253</v>
      </c>
      <c r="F3" s="58" t="s">
        <v>254</v>
      </c>
      <c r="G3" s="535"/>
    </row>
    <row r="4" spans="2:13" x14ac:dyDescent="0.3">
      <c r="B4" s="76"/>
      <c r="C4" s="102" t="s">
        <v>152</v>
      </c>
      <c r="D4" s="102" t="s">
        <v>152</v>
      </c>
      <c r="E4" s="102" t="s">
        <v>152</v>
      </c>
      <c r="F4" s="102" t="s">
        <v>152</v>
      </c>
      <c r="G4" s="13" t="s">
        <v>152</v>
      </c>
    </row>
    <row r="5" spans="2:13" x14ac:dyDescent="0.3">
      <c r="B5" s="76" t="s">
        <v>237</v>
      </c>
      <c r="C5" s="23"/>
      <c r="D5" s="23"/>
      <c r="E5" s="23"/>
      <c r="F5" s="23"/>
      <c r="G5" s="24"/>
    </row>
    <row r="6" spans="2:13" x14ac:dyDescent="0.3">
      <c r="B6" s="63" t="s">
        <v>279</v>
      </c>
      <c r="C6" s="45">
        <v>14.870000000000001</v>
      </c>
      <c r="D6" s="45">
        <v>0</v>
      </c>
      <c r="E6" s="45">
        <v>0</v>
      </c>
      <c r="F6" s="45">
        <v>0</v>
      </c>
      <c r="G6" s="118">
        <v>14.870000000000001</v>
      </c>
    </row>
    <row r="7" spans="2:13" x14ac:dyDescent="0.3">
      <c r="B7" s="63" t="s">
        <v>280</v>
      </c>
      <c r="C7" s="45">
        <v>2.04</v>
      </c>
      <c r="D7" s="45">
        <v>63.879999999999995</v>
      </c>
      <c r="E7" s="45">
        <v>0</v>
      </c>
      <c r="F7" s="45">
        <v>0</v>
      </c>
      <c r="G7" s="118">
        <v>65.92</v>
      </c>
    </row>
    <row r="8" spans="2:13" x14ac:dyDescent="0.3">
      <c r="B8" s="63" t="s">
        <v>281</v>
      </c>
      <c r="C8" s="45">
        <v>0.17</v>
      </c>
      <c r="D8" s="45">
        <v>0.71</v>
      </c>
      <c r="E8" s="45">
        <v>27.480000000000004</v>
      </c>
      <c r="F8" s="45">
        <v>0</v>
      </c>
      <c r="G8" s="118">
        <v>28.360000000000003</v>
      </c>
    </row>
    <row r="9" spans="2:13" x14ac:dyDescent="0.3">
      <c r="B9" s="63" t="s">
        <v>282</v>
      </c>
      <c r="C9" s="45">
        <v>5.4899999999999993</v>
      </c>
      <c r="D9" s="45">
        <v>1.7000000000000002</v>
      </c>
      <c r="E9" s="45">
        <v>11.439999999999996</v>
      </c>
      <c r="F9" s="45">
        <v>589.31000000000006</v>
      </c>
      <c r="G9" s="118">
        <v>607.94000000000005</v>
      </c>
    </row>
    <row r="10" spans="2:13" x14ac:dyDescent="0.3">
      <c r="B10" s="76" t="s">
        <v>283</v>
      </c>
      <c r="C10" s="46">
        <v>22.57</v>
      </c>
      <c r="D10" s="46">
        <v>66.289999999999992</v>
      </c>
      <c r="E10" s="46">
        <v>38.92</v>
      </c>
      <c r="F10" s="46">
        <v>589.31000000000006</v>
      </c>
      <c r="G10" s="52">
        <v>717.09</v>
      </c>
    </row>
    <row r="11" spans="2:13" x14ac:dyDescent="0.3">
      <c r="B11" s="76" t="s">
        <v>238</v>
      </c>
      <c r="C11" s="45"/>
      <c r="D11" s="45"/>
      <c r="E11" s="45"/>
      <c r="F11" s="45"/>
      <c r="G11" s="118"/>
    </row>
    <row r="12" spans="2:13" x14ac:dyDescent="0.3">
      <c r="B12" s="63" t="s">
        <v>279</v>
      </c>
      <c r="C12" s="45">
        <v>53.480000000000004</v>
      </c>
      <c r="D12" s="45">
        <v>0</v>
      </c>
      <c r="E12" s="45">
        <v>0</v>
      </c>
      <c r="F12" s="45">
        <v>0</v>
      </c>
      <c r="G12" s="118">
        <v>53.480000000000004</v>
      </c>
    </row>
    <row r="13" spans="2:13" x14ac:dyDescent="0.3">
      <c r="B13" s="63" t="s">
        <v>280</v>
      </c>
      <c r="C13" s="45">
        <v>0.75</v>
      </c>
      <c r="D13" s="45">
        <v>130.93</v>
      </c>
      <c r="E13" s="45">
        <v>0</v>
      </c>
      <c r="F13" s="45">
        <v>0</v>
      </c>
      <c r="G13" s="118">
        <v>131.68</v>
      </c>
    </row>
    <row r="14" spans="2:13" x14ac:dyDescent="0.3">
      <c r="B14" s="63" t="s">
        <v>281</v>
      </c>
      <c r="C14" s="45">
        <v>6.37</v>
      </c>
      <c r="D14" s="45">
        <v>13.989999999999998</v>
      </c>
      <c r="E14" s="45">
        <v>1102.21</v>
      </c>
      <c r="F14" s="45">
        <v>0</v>
      </c>
      <c r="G14" s="118">
        <v>1122.57</v>
      </c>
    </row>
    <row r="15" spans="2:13" x14ac:dyDescent="0.3">
      <c r="B15" s="63" t="s">
        <v>282</v>
      </c>
      <c r="C15" s="45">
        <v>0.69000000000000017</v>
      </c>
      <c r="D15" s="45">
        <v>34.350000000000016</v>
      </c>
      <c r="E15" s="45">
        <v>45.029999999999987</v>
      </c>
      <c r="F15" s="45">
        <v>1121.3899999999999</v>
      </c>
      <c r="G15" s="118">
        <v>1201.4599999999998</v>
      </c>
    </row>
    <row r="16" spans="2:13" x14ac:dyDescent="0.3">
      <c r="B16" s="76" t="s">
        <v>283</v>
      </c>
      <c r="C16" s="46">
        <v>61.29</v>
      </c>
      <c r="D16" s="46">
        <v>179.27000000000004</v>
      </c>
      <c r="E16" s="46">
        <v>1147.24</v>
      </c>
      <c r="F16" s="46">
        <v>1121.3899999999999</v>
      </c>
      <c r="G16" s="52">
        <v>2509.1899999999996</v>
      </c>
    </row>
    <row r="17" spans="2:8" x14ac:dyDescent="0.3">
      <c r="B17" s="76" t="s">
        <v>22</v>
      </c>
      <c r="C17" s="45"/>
      <c r="D17" s="45"/>
      <c r="E17" s="45"/>
      <c r="F17" s="45"/>
      <c r="G17" s="118"/>
    </row>
    <row r="18" spans="2:8" x14ac:dyDescent="0.3">
      <c r="B18" s="63" t="s">
        <v>299</v>
      </c>
      <c r="C18" s="45">
        <f>C12+C6</f>
        <v>68.350000000000009</v>
      </c>
      <c r="D18" s="45">
        <f t="shared" ref="D18:G18" si="0">D12+D6</f>
        <v>0</v>
      </c>
      <c r="E18" s="45">
        <f t="shared" si="0"/>
        <v>0</v>
      </c>
      <c r="F18" s="45">
        <f t="shared" si="0"/>
        <v>0</v>
      </c>
      <c r="G18" s="118">
        <f t="shared" si="0"/>
        <v>68.350000000000009</v>
      </c>
    </row>
    <row r="19" spans="2:8" x14ac:dyDescent="0.3">
      <c r="B19" s="63" t="s">
        <v>300</v>
      </c>
      <c r="C19" s="45">
        <f t="shared" ref="C19:G22" si="1">C13+C7</f>
        <v>2.79</v>
      </c>
      <c r="D19" s="45">
        <f t="shared" si="1"/>
        <v>194.81</v>
      </c>
      <c r="E19" s="45">
        <f t="shared" si="1"/>
        <v>0</v>
      </c>
      <c r="F19" s="45">
        <f t="shared" si="1"/>
        <v>0</v>
      </c>
      <c r="G19" s="118">
        <f t="shared" si="1"/>
        <v>197.60000000000002</v>
      </c>
    </row>
    <row r="20" spans="2:8" x14ac:dyDescent="0.3">
      <c r="B20" s="63" t="s">
        <v>301</v>
      </c>
      <c r="C20" s="45">
        <f t="shared" si="1"/>
        <v>6.54</v>
      </c>
      <c r="D20" s="45">
        <f t="shared" si="1"/>
        <v>14.7</v>
      </c>
      <c r="E20" s="45">
        <f t="shared" si="1"/>
        <v>1129.69</v>
      </c>
      <c r="F20" s="45">
        <f t="shared" si="1"/>
        <v>0</v>
      </c>
      <c r="G20" s="118">
        <f t="shared" si="1"/>
        <v>1150.9299999999998</v>
      </c>
    </row>
    <row r="21" spans="2:8" x14ac:dyDescent="0.3">
      <c r="B21" s="63" t="s">
        <v>287</v>
      </c>
      <c r="C21" s="45">
        <f t="shared" si="1"/>
        <v>6.18</v>
      </c>
      <c r="D21" s="45">
        <f t="shared" si="1"/>
        <v>36.050000000000018</v>
      </c>
      <c r="E21" s="45">
        <f t="shared" si="1"/>
        <v>56.469999999999985</v>
      </c>
      <c r="F21" s="45">
        <f t="shared" si="1"/>
        <v>1710.6999999999998</v>
      </c>
      <c r="G21" s="118">
        <f t="shared" si="1"/>
        <v>1809.3999999999999</v>
      </c>
    </row>
    <row r="22" spans="2:8" ht="15" thickBot="1" x14ac:dyDescent="0.35">
      <c r="B22" s="66" t="s">
        <v>219</v>
      </c>
      <c r="C22" s="47">
        <f t="shared" si="1"/>
        <v>83.86</v>
      </c>
      <c r="D22" s="47">
        <f t="shared" si="1"/>
        <v>245.56000000000003</v>
      </c>
      <c r="E22" s="47">
        <f t="shared" si="1"/>
        <v>1186.1600000000001</v>
      </c>
      <c r="F22" s="47">
        <f t="shared" si="1"/>
        <v>1710.6999999999998</v>
      </c>
      <c r="G22" s="120">
        <f t="shared" si="1"/>
        <v>3226.2799999999997</v>
      </c>
    </row>
    <row r="23" spans="2:8" ht="16.2" x14ac:dyDescent="0.3">
      <c r="B23" s="478" t="s">
        <v>1244</v>
      </c>
      <c r="C23" s="482"/>
      <c r="D23" s="482"/>
      <c r="E23" s="482"/>
      <c r="F23" s="482"/>
      <c r="G23" s="482"/>
      <c r="H23" s="482"/>
    </row>
    <row r="24" spans="2:8" ht="16.2" x14ac:dyDescent="0.3">
      <c r="B24" s="478" t="s">
        <v>1245</v>
      </c>
      <c r="C24" s="482"/>
      <c r="D24" s="482"/>
      <c r="E24" s="482"/>
      <c r="F24" s="482"/>
      <c r="G24" s="482"/>
      <c r="H24" s="482"/>
    </row>
    <row r="25" spans="2:8" x14ac:dyDescent="0.3">
      <c r="B25" s="478" t="s">
        <v>1246</v>
      </c>
    </row>
    <row r="26" spans="2:8" ht="30" customHeight="1" x14ac:dyDescent="0.3">
      <c r="B26" s="541" t="s">
        <v>1247</v>
      </c>
      <c r="C26" s="541"/>
      <c r="D26" s="541"/>
      <c r="E26" s="541"/>
      <c r="F26" s="541"/>
      <c r="G26" s="541"/>
      <c r="H26" s="487"/>
    </row>
  </sheetData>
  <mergeCells count="3">
    <mergeCell ref="C2:F2"/>
    <mergeCell ref="G2:G3"/>
    <mergeCell ref="B26:G26"/>
  </mergeCells>
  <pageMargins left="0.511811024" right="0.511811024" top="0.78740157499999996" bottom="0.78740157499999996" header="0.31496062000000002" footer="0.3149606200000000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M32"/>
  <sheetViews>
    <sheetView showGridLines="0" workbookViewId="0"/>
  </sheetViews>
  <sheetFormatPr defaultRowHeight="14.4" x14ac:dyDescent="0.3"/>
  <cols>
    <col min="2" max="2" width="32.88671875" customWidth="1"/>
    <col min="3" max="7" width="14.109375" customWidth="1"/>
  </cols>
  <sheetData>
    <row r="1" spans="2:13" ht="15" thickBot="1" x14ac:dyDescent="0.35">
      <c r="B1" s="516" t="s">
        <v>317</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291</v>
      </c>
      <c r="C3" s="58" t="s">
        <v>251</v>
      </c>
      <c r="D3" s="58" t="s">
        <v>252</v>
      </c>
      <c r="E3" s="58" t="s">
        <v>253</v>
      </c>
      <c r="F3" s="58" t="s">
        <v>254</v>
      </c>
      <c r="G3" s="535"/>
    </row>
    <row r="4" spans="2:13" x14ac:dyDescent="0.3">
      <c r="B4" s="76"/>
      <c r="C4" s="102" t="s">
        <v>152</v>
      </c>
      <c r="D4" s="102" t="s">
        <v>152</v>
      </c>
      <c r="E4" s="102" t="s">
        <v>152</v>
      </c>
      <c r="F4" s="102" t="s">
        <v>152</v>
      </c>
      <c r="G4" s="13" t="s">
        <v>152</v>
      </c>
    </row>
    <row r="5" spans="2:13" x14ac:dyDescent="0.3">
      <c r="B5" s="76" t="s">
        <v>239</v>
      </c>
      <c r="C5" s="23"/>
      <c r="D5" s="23"/>
      <c r="E5" s="23"/>
      <c r="F5" s="23"/>
      <c r="G5" s="24"/>
    </row>
    <row r="6" spans="2:13" x14ac:dyDescent="0.3">
      <c r="B6" s="63" t="s">
        <v>279</v>
      </c>
      <c r="C6" s="45">
        <v>349.73999999999995</v>
      </c>
      <c r="D6" s="45">
        <v>0</v>
      </c>
      <c r="E6" s="45">
        <v>0</v>
      </c>
      <c r="F6" s="45">
        <v>0</v>
      </c>
      <c r="G6" s="118">
        <v>349.73999999999995</v>
      </c>
    </row>
    <row r="7" spans="2:13" x14ac:dyDescent="0.3">
      <c r="B7" s="63" t="s">
        <v>280</v>
      </c>
      <c r="C7" s="45">
        <v>16.669999999999998</v>
      </c>
      <c r="D7" s="45">
        <v>583.76</v>
      </c>
      <c r="E7" s="45">
        <v>0</v>
      </c>
      <c r="F7" s="45">
        <v>0</v>
      </c>
      <c r="G7" s="118">
        <v>600.42999999999995</v>
      </c>
    </row>
    <row r="8" spans="2:13" x14ac:dyDescent="0.3">
      <c r="B8" s="63" t="s">
        <v>281</v>
      </c>
      <c r="C8" s="45">
        <v>15.08</v>
      </c>
      <c r="D8" s="45">
        <v>44.030000000000008</v>
      </c>
      <c r="E8" s="45">
        <v>1468.6500000000003</v>
      </c>
      <c r="F8" s="45">
        <v>0</v>
      </c>
      <c r="G8" s="118">
        <v>1527.7600000000002</v>
      </c>
    </row>
    <row r="9" spans="2:13" x14ac:dyDescent="0.3">
      <c r="B9" s="63" t="s">
        <v>282</v>
      </c>
      <c r="C9" s="45">
        <v>18.009999999999994</v>
      </c>
      <c r="D9" s="45">
        <v>27.16</v>
      </c>
      <c r="E9" s="45">
        <v>106.23</v>
      </c>
      <c r="F9" s="45">
        <v>1929.4999999999991</v>
      </c>
      <c r="G9" s="118">
        <v>2080.8999999999992</v>
      </c>
    </row>
    <row r="10" spans="2:13" x14ac:dyDescent="0.3">
      <c r="B10" s="76" t="s">
        <v>283</v>
      </c>
      <c r="C10" s="46">
        <v>399.49999999999994</v>
      </c>
      <c r="D10" s="46">
        <v>654.94999999999993</v>
      </c>
      <c r="E10" s="46">
        <v>1574.8800000000003</v>
      </c>
      <c r="F10" s="46">
        <v>1929.4999999999991</v>
      </c>
      <c r="G10" s="52">
        <v>4558.829999999999</v>
      </c>
    </row>
    <row r="11" spans="2:13" x14ac:dyDescent="0.3">
      <c r="B11" s="76" t="s">
        <v>240</v>
      </c>
      <c r="C11" s="45"/>
      <c r="D11" s="45"/>
      <c r="E11" s="45"/>
      <c r="F11" s="45"/>
      <c r="G11" s="118"/>
    </row>
    <row r="12" spans="2:13" x14ac:dyDescent="0.3">
      <c r="B12" s="63" t="s">
        <v>279</v>
      </c>
      <c r="C12" s="45">
        <v>2216.6699999999996</v>
      </c>
      <c r="D12" s="45">
        <v>0</v>
      </c>
      <c r="E12" s="45">
        <v>0</v>
      </c>
      <c r="F12" s="45">
        <v>0</v>
      </c>
      <c r="G12" s="118">
        <v>2216.6699999999996</v>
      </c>
    </row>
    <row r="13" spans="2:13" x14ac:dyDescent="0.3">
      <c r="B13" s="63" t="s">
        <v>280</v>
      </c>
      <c r="C13" s="45">
        <v>54.480000000000011</v>
      </c>
      <c r="D13" s="45">
        <v>2325.2399999999998</v>
      </c>
      <c r="E13" s="45">
        <v>0</v>
      </c>
      <c r="F13" s="45">
        <v>0</v>
      </c>
      <c r="G13" s="118">
        <v>2379.7199999999998</v>
      </c>
    </row>
    <row r="14" spans="2:13" x14ac:dyDescent="0.3">
      <c r="B14" s="63" t="s">
        <v>281</v>
      </c>
      <c r="C14" s="45">
        <v>35.519999999999996</v>
      </c>
      <c r="D14" s="45">
        <v>82.88000000000001</v>
      </c>
      <c r="E14" s="45">
        <v>1601.5900000000001</v>
      </c>
      <c r="F14" s="45">
        <v>0</v>
      </c>
      <c r="G14" s="118">
        <v>1719.9900000000002</v>
      </c>
    </row>
    <row r="15" spans="2:13" x14ac:dyDescent="0.3">
      <c r="B15" s="63" t="s">
        <v>282</v>
      </c>
      <c r="C15" s="45">
        <v>47.83000000000002</v>
      </c>
      <c r="D15" s="45">
        <v>241.43</v>
      </c>
      <c r="E15" s="45">
        <v>357.59999999999991</v>
      </c>
      <c r="F15" s="45">
        <v>3806.7400000000002</v>
      </c>
      <c r="G15" s="118">
        <v>4453.6000000000004</v>
      </c>
    </row>
    <row r="16" spans="2:13" x14ac:dyDescent="0.3">
      <c r="B16" s="76" t="s">
        <v>283</v>
      </c>
      <c r="C16" s="46">
        <v>2354.4999999999995</v>
      </c>
      <c r="D16" s="46">
        <v>2649.5499999999997</v>
      </c>
      <c r="E16" s="46">
        <v>1959.19</v>
      </c>
      <c r="F16" s="46">
        <v>3806.7400000000002</v>
      </c>
      <c r="G16" s="52">
        <v>10769.98</v>
      </c>
    </row>
    <row r="17" spans="2:8" x14ac:dyDescent="0.3">
      <c r="B17" s="76" t="s">
        <v>241</v>
      </c>
      <c r="C17" s="45"/>
      <c r="D17" s="45"/>
      <c r="E17" s="45"/>
      <c r="F17" s="45"/>
      <c r="G17" s="118"/>
    </row>
    <row r="18" spans="2:8" x14ac:dyDescent="0.3">
      <c r="B18" s="63" t="s">
        <v>279</v>
      </c>
      <c r="C18" s="45">
        <v>413.89</v>
      </c>
      <c r="D18" s="45">
        <v>0</v>
      </c>
      <c r="E18" s="45">
        <v>0</v>
      </c>
      <c r="F18" s="45">
        <v>0</v>
      </c>
      <c r="G18" s="118">
        <v>413.89</v>
      </c>
    </row>
    <row r="19" spans="2:8" x14ac:dyDescent="0.3">
      <c r="B19" s="63" t="s">
        <v>280</v>
      </c>
      <c r="C19" s="45">
        <v>2.36</v>
      </c>
      <c r="D19" s="45">
        <v>180.28</v>
      </c>
      <c r="E19" s="45">
        <v>0</v>
      </c>
      <c r="F19" s="45">
        <v>0</v>
      </c>
      <c r="G19" s="118">
        <v>182.64000000000001</v>
      </c>
    </row>
    <row r="20" spans="2:8" x14ac:dyDescent="0.3">
      <c r="B20" s="63" t="s">
        <v>281</v>
      </c>
      <c r="C20" s="45">
        <v>1.4900000000000002</v>
      </c>
      <c r="D20" s="45">
        <v>12.28</v>
      </c>
      <c r="E20" s="45">
        <v>281.5</v>
      </c>
      <c r="F20" s="45">
        <v>0</v>
      </c>
      <c r="G20" s="118">
        <v>295.27</v>
      </c>
    </row>
    <row r="21" spans="2:8" x14ac:dyDescent="0.3">
      <c r="B21" s="63" t="s">
        <v>282</v>
      </c>
      <c r="C21" s="45">
        <v>17.330000000000002</v>
      </c>
      <c r="D21" s="45">
        <v>28.239999999999995</v>
      </c>
      <c r="E21" s="45">
        <v>184.02000000000004</v>
      </c>
      <c r="F21" s="45">
        <v>1323.7</v>
      </c>
      <c r="G21" s="118">
        <v>1553.29</v>
      </c>
    </row>
    <row r="22" spans="2:8" x14ac:dyDescent="0.3">
      <c r="B22" s="76" t="s">
        <v>283</v>
      </c>
      <c r="C22" s="46">
        <v>435.07</v>
      </c>
      <c r="D22" s="46">
        <v>220.8</v>
      </c>
      <c r="E22" s="46">
        <v>465.52000000000004</v>
      </c>
      <c r="F22" s="46">
        <v>1323.7</v>
      </c>
      <c r="G22" s="52">
        <v>2445.09</v>
      </c>
    </row>
    <row r="23" spans="2:8" x14ac:dyDescent="0.3">
      <c r="B23" s="76" t="s">
        <v>20</v>
      </c>
      <c r="C23" s="45"/>
      <c r="D23" s="45"/>
      <c r="E23" s="45"/>
      <c r="F23" s="45"/>
      <c r="G23" s="118"/>
    </row>
    <row r="24" spans="2:8" x14ac:dyDescent="0.3">
      <c r="B24" s="63" t="s">
        <v>299</v>
      </c>
      <c r="C24" s="45">
        <f>C6+C12+C18</f>
        <v>2980.2999999999993</v>
      </c>
      <c r="D24" s="45">
        <f t="shared" ref="D24:F24" si="0">D6+D12+D18</f>
        <v>0</v>
      </c>
      <c r="E24" s="45">
        <f t="shared" si="0"/>
        <v>0</v>
      </c>
      <c r="F24" s="45">
        <f t="shared" si="0"/>
        <v>0</v>
      </c>
      <c r="G24" s="118">
        <f>G6+G12+G18</f>
        <v>2980.2999999999993</v>
      </c>
    </row>
    <row r="25" spans="2:8" x14ac:dyDescent="0.3">
      <c r="B25" s="63" t="s">
        <v>300</v>
      </c>
      <c r="C25" s="45">
        <f t="shared" ref="C25:G28" si="1">C7+C13+C19</f>
        <v>73.510000000000005</v>
      </c>
      <c r="D25" s="45">
        <f t="shared" si="1"/>
        <v>3089.28</v>
      </c>
      <c r="E25" s="45">
        <f t="shared" si="1"/>
        <v>0</v>
      </c>
      <c r="F25" s="45">
        <f t="shared" si="1"/>
        <v>0</v>
      </c>
      <c r="G25" s="118">
        <f t="shared" si="1"/>
        <v>3162.7899999999995</v>
      </c>
    </row>
    <row r="26" spans="2:8" x14ac:dyDescent="0.3">
      <c r="B26" s="63" t="s">
        <v>301</v>
      </c>
      <c r="C26" s="45">
        <f t="shared" si="1"/>
        <v>52.089999999999996</v>
      </c>
      <c r="D26" s="45">
        <f t="shared" si="1"/>
        <v>139.19000000000003</v>
      </c>
      <c r="E26" s="45">
        <f t="shared" si="1"/>
        <v>3351.7400000000007</v>
      </c>
      <c r="F26" s="45">
        <f t="shared" si="1"/>
        <v>0</v>
      </c>
      <c r="G26" s="118">
        <f t="shared" si="1"/>
        <v>3543.0200000000004</v>
      </c>
    </row>
    <row r="27" spans="2:8" x14ac:dyDescent="0.3">
      <c r="B27" s="63" t="s">
        <v>287</v>
      </c>
      <c r="C27" s="45">
        <f t="shared" si="1"/>
        <v>83.170000000000016</v>
      </c>
      <c r="D27" s="45">
        <f t="shared" si="1"/>
        <v>296.83000000000004</v>
      </c>
      <c r="E27" s="45">
        <f t="shared" si="1"/>
        <v>647.84999999999991</v>
      </c>
      <c r="F27" s="45">
        <f t="shared" si="1"/>
        <v>7059.94</v>
      </c>
      <c r="G27" s="118">
        <f t="shared" si="1"/>
        <v>8087.79</v>
      </c>
    </row>
    <row r="28" spans="2:8" ht="15" thickBot="1" x14ac:dyDescent="0.35">
      <c r="B28" s="66" t="s">
        <v>219</v>
      </c>
      <c r="C28" s="47">
        <f t="shared" si="1"/>
        <v>3189.0699999999997</v>
      </c>
      <c r="D28" s="47">
        <f t="shared" si="1"/>
        <v>3525.2999999999997</v>
      </c>
      <c r="E28" s="47">
        <f t="shared" si="1"/>
        <v>3999.5900000000006</v>
      </c>
      <c r="F28" s="47">
        <f t="shared" si="1"/>
        <v>7059.94</v>
      </c>
      <c r="G28" s="120">
        <f>G10+G16+G22</f>
        <v>17773.899999999998</v>
      </c>
    </row>
    <row r="29" spans="2:8" ht="16.2" x14ac:dyDescent="0.3">
      <c r="B29" s="478" t="s">
        <v>1244</v>
      </c>
      <c r="C29" s="482"/>
      <c r="D29" s="482"/>
      <c r="E29" s="482"/>
      <c r="F29" s="482"/>
      <c r="G29" s="482"/>
      <c r="H29" s="482"/>
    </row>
    <row r="30" spans="2:8" ht="16.2" x14ac:dyDescent="0.3">
      <c r="B30" s="478" t="s">
        <v>1245</v>
      </c>
      <c r="C30" s="482"/>
      <c r="D30" s="482"/>
      <c r="E30" s="482"/>
      <c r="F30" s="482"/>
      <c r="G30" s="482"/>
      <c r="H30" s="482"/>
    </row>
    <row r="31" spans="2:8" x14ac:dyDescent="0.3">
      <c r="B31" s="478" t="s">
        <v>1246</v>
      </c>
    </row>
    <row r="32" spans="2:8" ht="30.75" customHeight="1" x14ac:dyDescent="0.3">
      <c r="B32" s="541" t="s">
        <v>1247</v>
      </c>
      <c r="C32" s="541"/>
      <c r="D32" s="541"/>
      <c r="E32" s="541"/>
      <c r="F32" s="541"/>
      <c r="G32" s="541"/>
      <c r="H32" s="487"/>
    </row>
  </sheetData>
  <mergeCells count="3">
    <mergeCell ref="C2:F2"/>
    <mergeCell ref="G2:G3"/>
    <mergeCell ref="B32:G32"/>
  </mergeCells>
  <pageMargins left="0.511811024" right="0.511811024" top="0.78740157499999996" bottom="0.78740157499999996" header="0.31496062000000002" footer="0.3149606200000000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M26"/>
  <sheetViews>
    <sheetView showGridLines="0" workbookViewId="0"/>
  </sheetViews>
  <sheetFormatPr defaultRowHeight="14.4" x14ac:dyDescent="0.3"/>
  <cols>
    <col min="2" max="2" width="27.6640625" customWidth="1"/>
    <col min="3" max="7" width="15" customWidth="1"/>
  </cols>
  <sheetData>
    <row r="1" spans="2:13" ht="15" thickBot="1" x14ac:dyDescent="0.35">
      <c r="B1" s="516" t="s">
        <v>318</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8.5" customHeight="1" thickBot="1" x14ac:dyDescent="0.35">
      <c r="B3" s="58" t="s">
        <v>293</v>
      </c>
      <c r="C3" s="58" t="s">
        <v>251</v>
      </c>
      <c r="D3" s="58" t="s">
        <v>252</v>
      </c>
      <c r="E3" s="58" t="s">
        <v>253</v>
      </c>
      <c r="F3" s="58" t="s">
        <v>254</v>
      </c>
      <c r="G3" s="535"/>
    </row>
    <row r="4" spans="2:13" x14ac:dyDescent="0.3">
      <c r="B4" s="76"/>
      <c r="C4" s="102" t="s">
        <v>152</v>
      </c>
      <c r="D4" s="102" t="s">
        <v>152</v>
      </c>
      <c r="E4" s="102" t="s">
        <v>152</v>
      </c>
      <c r="F4" s="102" t="s">
        <v>152</v>
      </c>
      <c r="G4" s="13" t="s">
        <v>152</v>
      </c>
    </row>
    <row r="5" spans="2:13" x14ac:dyDescent="0.3">
      <c r="B5" s="21" t="s">
        <v>242</v>
      </c>
      <c r="C5" s="23"/>
      <c r="D5" s="23"/>
      <c r="E5" s="23"/>
      <c r="F5" s="23"/>
      <c r="G5" s="24"/>
    </row>
    <row r="6" spans="2:13" x14ac:dyDescent="0.3">
      <c r="B6" s="201" t="s">
        <v>279</v>
      </c>
      <c r="C6" s="45">
        <v>560.99</v>
      </c>
      <c r="D6" s="45">
        <v>0</v>
      </c>
      <c r="E6" s="45">
        <v>0</v>
      </c>
      <c r="F6" s="45">
        <v>0</v>
      </c>
      <c r="G6" s="118">
        <v>560.99</v>
      </c>
    </row>
    <row r="7" spans="2:13" x14ac:dyDescent="0.3">
      <c r="B7" s="201" t="s">
        <v>280</v>
      </c>
      <c r="C7" s="45">
        <v>14.089999999999998</v>
      </c>
      <c r="D7" s="45">
        <v>723.46999999999991</v>
      </c>
      <c r="E7" s="45">
        <v>0</v>
      </c>
      <c r="F7" s="45">
        <v>0</v>
      </c>
      <c r="G7" s="118">
        <v>737.56</v>
      </c>
    </row>
    <row r="8" spans="2:13" x14ac:dyDescent="0.3">
      <c r="B8" s="201" t="s">
        <v>281</v>
      </c>
      <c r="C8" s="45">
        <v>51.139999999999993</v>
      </c>
      <c r="D8" s="45">
        <v>62.029999999999994</v>
      </c>
      <c r="E8" s="45">
        <v>867.11999999999989</v>
      </c>
      <c r="F8" s="45">
        <v>0</v>
      </c>
      <c r="G8" s="118">
        <v>980.28999999999985</v>
      </c>
    </row>
    <row r="9" spans="2:13" x14ac:dyDescent="0.3">
      <c r="B9" s="201" t="s">
        <v>282</v>
      </c>
      <c r="C9" s="45">
        <v>64.290000000000006</v>
      </c>
      <c r="D9" s="45">
        <v>68.690000000000026</v>
      </c>
      <c r="E9" s="45">
        <v>252.95000000000007</v>
      </c>
      <c r="F9" s="45">
        <v>3424.9599999999991</v>
      </c>
      <c r="G9" s="118">
        <v>3810.8899999999994</v>
      </c>
    </row>
    <row r="10" spans="2:13" x14ac:dyDescent="0.3">
      <c r="B10" s="198" t="s">
        <v>283</v>
      </c>
      <c r="C10" s="46">
        <v>690.51</v>
      </c>
      <c r="D10" s="46">
        <v>854.18999999999994</v>
      </c>
      <c r="E10" s="46">
        <v>1120.07</v>
      </c>
      <c r="F10" s="46">
        <v>3424.9599999999991</v>
      </c>
      <c r="G10" s="52">
        <v>6089.7299999999987</v>
      </c>
    </row>
    <row r="11" spans="2:13" x14ac:dyDescent="0.3">
      <c r="B11" s="21" t="s">
        <v>53</v>
      </c>
      <c r="C11" s="45"/>
      <c r="D11" s="45"/>
      <c r="E11" s="45"/>
      <c r="F11" s="45"/>
      <c r="G11" s="118"/>
    </row>
    <row r="12" spans="2:13" x14ac:dyDescent="0.3">
      <c r="B12" s="201" t="s">
        <v>279</v>
      </c>
      <c r="C12" s="45">
        <v>389.27</v>
      </c>
      <c r="D12" s="45">
        <v>0</v>
      </c>
      <c r="E12" s="45">
        <v>0</v>
      </c>
      <c r="F12" s="45">
        <v>0</v>
      </c>
      <c r="G12" s="118">
        <v>389.27</v>
      </c>
    </row>
    <row r="13" spans="2:13" x14ac:dyDescent="0.3">
      <c r="B13" s="201" t="s">
        <v>280</v>
      </c>
      <c r="C13" s="45">
        <v>118.22</v>
      </c>
      <c r="D13" s="45">
        <v>504.9799999999999</v>
      </c>
      <c r="E13" s="45">
        <v>0</v>
      </c>
      <c r="F13" s="45">
        <v>0</v>
      </c>
      <c r="G13" s="118">
        <v>623.19999999999993</v>
      </c>
    </row>
    <row r="14" spans="2:13" x14ac:dyDescent="0.3">
      <c r="B14" s="201" t="s">
        <v>281</v>
      </c>
      <c r="C14" s="45">
        <v>24.59</v>
      </c>
      <c r="D14" s="45">
        <v>75.650000000000006</v>
      </c>
      <c r="E14" s="45">
        <v>759.59999999999991</v>
      </c>
      <c r="F14" s="45">
        <v>0</v>
      </c>
      <c r="G14" s="118">
        <v>859.83999999999992</v>
      </c>
    </row>
    <row r="15" spans="2:13" x14ac:dyDescent="0.3">
      <c r="B15" s="201" t="s">
        <v>282</v>
      </c>
      <c r="C15" s="45">
        <v>102.19000000000001</v>
      </c>
      <c r="D15" s="45">
        <v>93.38000000000001</v>
      </c>
      <c r="E15" s="45">
        <v>274.57999999999987</v>
      </c>
      <c r="F15" s="45">
        <v>2826.6000000000022</v>
      </c>
      <c r="G15" s="118">
        <v>3296.7500000000018</v>
      </c>
    </row>
    <row r="16" spans="2:13" x14ac:dyDescent="0.3">
      <c r="B16" s="198" t="s">
        <v>283</v>
      </c>
      <c r="C16" s="46">
        <v>634.2700000000001</v>
      </c>
      <c r="D16" s="46">
        <v>674.00999999999988</v>
      </c>
      <c r="E16" s="46">
        <v>1034.1799999999998</v>
      </c>
      <c r="F16" s="46">
        <v>2826.6000000000022</v>
      </c>
      <c r="G16" s="52">
        <v>5169.0600000000022</v>
      </c>
    </row>
    <row r="17" spans="2:8" x14ac:dyDescent="0.3">
      <c r="B17" s="21" t="s">
        <v>25</v>
      </c>
      <c r="C17" s="45"/>
      <c r="D17" s="45"/>
      <c r="E17" s="45"/>
      <c r="F17" s="45"/>
      <c r="G17" s="118"/>
    </row>
    <row r="18" spans="2:8" x14ac:dyDescent="0.3">
      <c r="B18" s="61" t="s">
        <v>284</v>
      </c>
      <c r="C18" s="45">
        <f>C12+C6</f>
        <v>950.26</v>
      </c>
      <c r="D18" s="45">
        <f t="shared" ref="D18:G18" si="0">D12+D6</f>
        <v>0</v>
      </c>
      <c r="E18" s="45">
        <f t="shared" si="0"/>
        <v>0</v>
      </c>
      <c r="F18" s="45">
        <f t="shared" si="0"/>
        <v>0</v>
      </c>
      <c r="G18" s="118">
        <f t="shared" si="0"/>
        <v>950.26</v>
      </c>
    </row>
    <row r="19" spans="2:8" x14ac:dyDescent="0.3">
      <c r="B19" s="61" t="s">
        <v>285</v>
      </c>
      <c r="C19" s="45">
        <f t="shared" ref="C19:G22" si="1">C13+C7</f>
        <v>132.31</v>
      </c>
      <c r="D19" s="45">
        <f t="shared" si="1"/>
        <v>1228.4499999999998</v>
      </c>
      <c r="E19" s="45">
        <f t="shared" si="1"/>
        <v>0</v>
      </c>
      <c r="F19" s="45">
        <f t="shared" si="1"/>
        <v>0</v>
      </c>
      <c r="G19" s="118">
        <f t="shared" si="1"/>
        <v>1360.7599999999998</v>
      </c>
    </row>
    <row r="20" spans="2:8" x14ac:dyDescent="0.3">
      <c r="B20" s="61" t="s">
        <v>286</v>
      </c>
      <c r="C20" s="45">
        <f t="shared" si="1"/>
        <v>75.72999999999999</v>
      </c>
      <c r="D20" s="45">
        <f t="shared" si="1"/>
        <v>137.68</v>
      </c>
      <c r="E20" s="45">
        <f t="shared" si="1"/>
        <v>1626.7199999999998</v>
      </c>
      <c r="F20" s="45">
        <f t="shared" si="1"/>
        <v>0</v>
      </c>
      <c r="G20" s="118">
        <f t="shared" si="1"/>
        <v>1840.1299999999997</v>
      </c>
    </row>
    <row r="21" spans="2:8" x14ac:dyDescent="0.3">
      <c r="B21" s="61" t="s">
        <v>287</v>
      </c>
      <c r="C21" s="45">
        <f t="shared" si="1"/>
        <v>166.48000000000002</v>
      </c>
      <c r="D21" s="45">
        <f t="shared" si="1"/>
        <v>162.07000000000005</v>
      </c>
      <c r="E21" s="45">
        <f t="shared" si="1"/>
        <v>527.53</v>
      </c>
      <c r="F21" s="45">
        <f t="shared" si="1"/>
        <v>6251.5600000000013</v>
      </c>
      <c r="G21" s="118">
        <f t="shared" si="1"/>
        <v>7107.6400000000012</v>
      </c>
    </row>
    <row r="22" spans="2:8" ht="15" thickBot="1" x14ac:dyDescent="0.35">
      <c r="B22" s="28" t="s">
        <v>219</v>
      </c>
      <c r="C22" s="47">
        <f t="shared" si="1"/>
        <v>1324.7800000000002</v>
      </c>
      <c r="D22" s="47">
        <f t="shared" si="1"/>
        <v>1528.1999999999998</v>
      </c>
      <c r="E22" s="47">
        <f t="shared" si="1"/>
        <v>2154.25</v>
      </c>
      <c r="F22" s="47">
        <f t="shared" si="1"/>
        <v>6251.5600000000013</v>
      </c>
      <c r="G22" s="120">
        <f t="shared" si="1"/>
        <v>11258.79</v>
      </c>
    </row>
    <row r="23" spans="2:8" ht="25.5" customHeight="1" x14ac:dyDescent="0.3">
      <c r="B23" s="561" t="s">
        <v>1244</v>
      </c>
      <c r="C23" s="561"/>
      <c r="D23" s="561"/>
      <c r="E23" s="561"/>
      <c r="F23" s="561"/>
      <c r="G23" s="561"/>
      <c r="H23" s="482"/>
    </row>
    <row r="24" spans="2:8" ht="16.2" x14ac:dyDescent="0.3">
      <c r="B24" s="478" t="s">
        <v>1245</v>
      </c>
      <c r="C24" s="482"/>
      <c r="D24" s="482"/>
      <c r="E24" s="482"/>
      <c r="F24" s="482"/>
      <c r="G24" s="482"/>
      <c r="H24" s="482"/>
    </row>
    <row r="25" spans="2:8" x14ac:dyDescent="0.3">
      <c r="B25" s="478" t="s">
        <v>1246</v>
      </c>
    </row>
    <row r="26" spans="2:8" ht="30.75" customHeight="1" x14ac:dyDescent="0.3">
      <c r="B26" s="541" t="s">
        <v>1247</v>
      </c>
      <c r="C26" s="541"/>
      <c r="D26" s="541"/>
      <c r="E26" s="541"/>
      <c r="F26" s="541"/>
      <c r="G26" s="541"/>
      <c r="H26" s="487"/>
    </row>
  </sheetData>
  <mergeCells count="4">
    <mergeCell ref="C2:F2"/>
    <mergeCell ref="G2:G3"/>
    <mergeCell ref="B23:G23"/>
    <mergeCell ref="B26:G26"/>
  </mergeCells>
  <pageMargins left="0.511811024" right="0.511811024" top="0.78740157499999996" bottom="0.78740157499999996" header="0.31496062000000002" footer="0.3149606200000000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M26"/>
  <sheetViews>
    <sheetView showGridLines="0" workbookViewId="0"/>
  </sheetViews>
  <sheetFormatPr defaultRowHeight="14.4" x14ac:dyDescent="0.3"/>
  <cols>
    <col min="2" max="2" width="27.44140625" customWidth="1"/>
    <col min="3" max="7" width="15.5546875" customWidth="1"/>
    <col min="9" max="9" width="10.5546875" bestFit="1" customWidth="1"/>
  </cols>
  <sheetData>
    <row r="1" spans="2:13" ht="15" thickBot="1" x14ac:dyDescent="0.35">
      <c r="B1" s="516" t="s">
        <v>319</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15" thickBot="1" x14ac:dyDescent="0.35">
      <c r="B3" s="58" t="s">
        <v>295</v>
      </c>
      <c r="C3" s="58" t="s">
        <v>251</v>
      </c>
      <c r="D3" s="58" t="s">
        <v>252</v>
      </c>
      <c r="E3" s="58" t="s">
        <v>253</v>
      </c>
      <c r="F3" s="58" t="s">
        <v>254</v>
      </c>
      <c r="G3" s="535"/>
    </row>
    <row r="4" spans="2:13" x14ac:dyDescent="0.3">
      <c r="B4" s="76"/>
      <c r="C4" s="102" t="s">
        <v>152</v>
      </c>
      <c r="D4" s="102" t="s">
        <v>152</v>
      </c>
      <c r="E4" s="102" t="s">
        <v>152</v>
      </c>
      <c r="F4" s="102" t="s">
        <v>152</v>
      </c>
      <c r="G4" s="13" t="s">
        <v>152</v>
      </c>
    </row>
    <row r="5" spans="2:13" x14ac:dyDescent="0.3">
      <c r="B5" s="76" t="s">
        <v>243</v>
      </c>
      <c r="C5" s="23"/>
      <c r="D5" s="23"/>
      <c r="E5" s="23"/>
      <c r="F5" s="23"/>
      <c r="G5" s="24"/>
    </row>
    <row r="6" spans="2:13" x14ac:dyDescent="0.3">
      <c r="B6" s="63" t="s">
        <v>279</v>
      </c>
      <c r="C6" s="45">
        <v>1020.0000000000001</v>
      </c>
      <c r="D6" s="45">
        <v>0</v>
      </c>
      <c r="E6" s="45">
        <v>0</v>
      </c>
      <c r="F6" s="45">
        <v>0</v>
      </c>
      <c r="G6" s="118">
        <v>1020.0000000000001</v>
      </c>
    </row>
    <row r="7" spans="2:13" x14ac:dyDescent="0.3">
      <c r="B7" s="63" t="s">
        <v>280</v>
      </c>
      <c r="C7" s="45">
        <v>16.349999999999998</v>
      </c>
      <c r="D7" s="45">
        <v>491.35</v>
      </c>
      <c r="E7" s="45">
        <v>0</v>
      </c>
      <c r="F7" s="45">
        <v>0</v>
      </c>
      <c r="G7" s="118">
        <v>507.70000000000005</v>
      </c>
    </row>
    <row r="8" spans="2:13" x14ac:dyDescent="0.3">
      <c r="B8" s="63" t="s">
        <v>281</v>
      </c>
      <c r="C8" s="45">
        <v>36.559999999999995</v>
      </c>
      <c r="D8" s="45">
        <v>30.75</v>
      </c>
      <c r="E8" s="45">
        <v>844.28</v>
      </c>
      <c r="F8" s="45">
        <v>0</v>
      </c>
      <c r="G8" s="118">
        <v>911.58999999999992</v>
      </c>
    </row>
    <row r="9" spans="2:13" x14ac:dyDescent="0.3">
      <c r="B9" s="63" t="s">
        <v>282</v>
      </c>
      <c r="C9" s="45">
        <v>160.90000000000003</v>
      </c>
      <c r="D9" s="45">
        <v>174.84999999999994</v>
      </c>
      <c r="E9" s="45">
        <v>357.61000000000018</v>
      </c>
      <c r="F9" s="45">
        <v>7246.7899999999981</v>
      </c>
      <c r="G9" s="118">
        <v>7940.1499999999978</v>
      </c>
    </row>
    <row r="10" spans="2:13" x14ac:dyDescent="0.3">
      <c r="B10" s="76" t="s">
        <v>283</v>
      </c>
      <c r="C10" s="46">
        <v>1233.8100000000002</v>
      </c>
      <c r="D10" s="46">
        <v>696.94999999999993</v>
      </c>
      <c r="E10" s="46">
        <v>1201.8900000000001</v>
      </c>
      <c r="F10" s="46">
        <v>7246.7899999999981</v>
      </c>
      <c r="G10" s="52">
        <v>10379.439999999999</v>
      </c>
    </row>
    <row r="11" spans="2:13" x14ac:dyDescent="0.3">
      <c r="B11" s="76" t="s">
        <v>244</v>
      </c>
      <c r="C11" s="45"/>
      <c r="D11" s="45"/>
      <c r="E11" s="45"/>
      <c r="F11" s="45"/>
      <c r="G11" s="118"/>
    </row>
    <row r="12" spans="2:13" x14ac:dyDescent="0.3">
      <c r="B12" s="63" t="s">
        <v>279</v>
      </c>
      <c r="C12" s="45">
        <v>612.69000000000005</v>
      </c>
      <c r="D12" s="45">
        <v>0</v>
      </c>
      <c r="E12" s="45">
        <v>0</v>
      </c>
      <c r="F12" s="45">
        <v>0</v>
      </c>
      <c r="G12" s="118">
        <v>612.69000000000005</v>
      </c>
    </row>
    <row r="13" spans="2:13" x14ac:dyDescent="0.3">
      <c r="B13" s="63" t="s">
        <v>280</v>
      </c>
      <c r="C13" s="45">
        <v>10.199999999999998</v>
      </c>
      <c r="D13" s="45">
        <v>572.27</v>
      </c>
      <c r="E13" s="45">
        <v>0</v>
      </c>
      <c r="F13" s="45">
        <v>0</v>
      </c>
      <c r="G13" s="118">
        <v>582.47</v>
      </c>
    </row>
    <row r="14" spans="2:13" x14ac:dyDescent="0.3">
      <c r="B14" s="63" t="s">
        <v>281</v>
      </c>
      <c r="C14" s="45">
        <v>4.76</v>
      </c>
      <c r="D14" s="45">
        <v>5.0999999999999996</v>
      </c>
      <c r="E14" s="45">
        <v>507.38000000000005</v>
      </c>
      <c r="F14" s="45">
        <v>0</v>
      </c>
      <c r="G14" s="118">
        <v>517.24</v>
      </c>
    </row>
    <row r="15" spans="2:13" x14ac:dyDescent="0.3">
      <c r="B15" s="63" t="s">
        <v>282</v>
      </c>
      <c r="C15" s="45">
        <v>46.97</v>
      </c>
      <c r="D15" s="45">
        <v>36.46</v>
      </c>
      <c r="E15" s="45">
        <v>23.180000000000007</v>
      </c>
      <c r="F15" s="45">
        <v>2361.9700000000012</v>
      </c>
      <c r="G15" s="118">
        <v>2468.5800000000013</v>
      </c>
    </row>
    <row r="16" spans="2:13" x14ac:dyDescent="0.3">
      <c r="B16" s="76" t="s">
        <v>283</v>
      </c>
      <c r="C16" s="46">
        <v>674.62000000000012</v>
      </c>
      <c r="D16" s="46">
        <v>613.83000000000004</v>
      </c>
      <c r="E16" s="46">
        <v>530.56000000000006</v>
      </c>
      <c r="F16" s="46">
        <v>2361.9700000000012</v>
      </c>
      <c r="G16" s="52">
        <v>4180.9800000000014</v>
      </c>
    </row>
    <row r="17" spans="2:9" x14ac:dyDescent="0.3">
      <c r="B17" s="76" t="s">
        <v>24</v>
      </c>
      <c r="C17" s="45"/>
      <c r="D17" s="45"/>
      <c r="E17" s="45"/>
      <c r="F17" s="45"/>
      <c r="G17" s="118"/>
    </row>
    <row r="18" spans="2:9" x14ac:dyDescent="0.3">
      <c r="B18" s="63" t="s">
        <v>299</v>
      </c>
      <c r="C18" s="45">
        <f>C12+C6</f>
        <v>1632.69</v>
      </c>
      <c r="D18" s="45">
        <f t="shared" ref="D18:G18" si="0">D12+D6</f>
        <v>0</v>
      </c>
      <c r="E18" s="45">
        <f t="shared" si="0"/>
        <v>0</v>
      </c>
      <c r="F18" s="45">
        <f t="shared" si="0"/>
        <v>0</v>
      </c>
      <c r="G18" s="118">
        <f t="shared" si="0"/>
        <v>1632.69</v>
      </c>
    </row>
    <row r="19" spans="2:9" x14ac:dyDescent="0.3">
      <c r="B19" s="63" t="s">
        <v>300</v>
      </c>
      <c r="C19" s="45">
        <f t="shared" ref="C19:G22" si="1">C13+C7</f>
        <v>26.549999999999997</v>
      </c>
      <c r="D19" s="45">
        <f t="shared" si="1"/>
        <v>1063.6199999999999</v>
      </c>
      <c r="E19" s="45">
        <f t="shared" si="1"/>
        <v>0</v>
      </c>
      <c r="F19" s="45">
        <f t="shared" si="1"/>
        <v>0</v>
      </c>
      <c r="G19" s="118">
        <f t="shared" si="1"/>
        <v>1090.17</v>
      </c>
    </row>
    <row r="20" spans="2:9" x14ac:dyDescent="0.3">
      <c r="B20" s="63" t="s">
        <v>301</v>
      </c>
      <c r="C20" s="45">
        <f t="shared" si="1"/>
        <v>41.319999999999993</v>
      </c>
      <c r="D20" s="45">
        <f t="shared" si="1"/>
        <v>35.85</v>
      </c>
      <c r="E20" s="45">
        <f t="shared" si="1"/>
        <v>1351.66</v>
      </c>
      <c r="F20" s="45">
        <f t="shared" si="1"/>
        <v>0</v>
      </c>
      <c r="G20" s="118">
        <f t="shared" si="1"/>
        <v>1428.83</v>
      </c>
    </row>
    <row r="21" spans="2:9" x14ac:dyDescent="0.3">
      <c r="B21" s="63" t="s">
        <v>287</v>
      </c>
      <c r="C21" s="45">
        <f t="shared" si="1"/>
        <v>207.87000000000003</v>
      </c>
      <c r="D21" s="45">
        <f t="shared" si="1"/>
        <v>211.30999999999995</v>
      </c>
      <c r="E21" s="45">
        <f t="shared" si="1"/>
        <v>380.79000000000019</v>
      </c>
      <c r="F21" s="45">
        <f t="shared" si="1"/>
        <v>9608.7599999999984</v>
      </c>
      <c r="G21" s="118">
        <f t="shared" si="1"/>
        <v>10408.73</v>
      </c>
    </row>
    <row r="22" spans="2:9" ht="15" thickBot="1" x14ac:dyDescent="0.35">
      <c r="B22" s="66" t="s">
        <v>219</v>
      </c>
      <c r="C22" s="47">
        <f t="shared" si="1"/>
        <v>1908.4300000000003</v>
      </c>
      <c r="D22" s="47">
        <f t="shared" si="1"/>
        <v>1310.78</v>
      </c>
      <c r="E22" s="47">
        <f t="shared" si="1"/>
        <v>1732.4500000000003</v>
      </c>
      <c r="F22" s="47">
        <f t="shared" si="1"/>
        <v>9608.7599999999984</v>
      </c>
      <c r="G22" s="120">
        <f t="shared" si="1"/>
        <v>14560.42</v>
      </c>
    </row>
    <row r="23" spans="2:9" ht="16.2" x14ac:dyDescent="0.3">
      <c r="B23" s="478" t="s">
        <v>1244</v>
      </c>
      <c r="C23" s="482"/>
      <c r="D23" s="482"/>
      <c r="E23" s="482"/>
      <c r="F23" s="482"/>
      <c r="G23" s="482"/>
      <c r="H23" s="482"/>
    </row>
    <row r="24" spans="2:9" ht="16.2" x14ac:dyDescent="0.3">
      <c r="B24" s="478" t="s">
        <v>1245</v>
      </c>
      <c r="C24" s="482"/>
      <c r="D24" s="482"/>
      <c r="E24" s="482"/>
      <c r="F24" s="482"/>
      <c r="G24" s="482"/>
      <c r="H24" s="482"/>
      <c r="I24" s="4"/>
    </row>
    <row r="25" spans="2:9" x14ac:dyDescent="0.3">
      <c r="B25" s="478" t="s">
        <v>1246</v>
      </c>
      <c r="I25" s="4"/>
    </row>
    <row r="26" spans="2:9" ht="28.5" customHeight="1" x14ac:dyDescent="0.3">
      <c r="B26" s="541" t="s">
        <v>1247</v>
      </c>
      <c r="C26" s="541"/>
      <c r="D26" s="541"/>
      <c r="E26" s="541"/>
      <c r="F26" s="541"/>
      <c r="G26" s="541"/>
      <c r="H26" s="487"/>
    </row>
  </sheetData>
  <mergeCells count="3">
    <mergeCell ref="C2:F2"/>
    <mergeCell ref="G2:G3"/>
    <mergeCell ref="B26:G26"/>
  </mergeCells>
  <pageMargins left="0.511811024" right="0.511811024" top="0.78740157499999996" bottom="0.78740157499999996" header="0.31496062000000002" footer="0.3149606200000000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M32"/>
  <sheetViews>
    <sheetView showGridLines="0" workbookViewId="0"/>
  </sheetViews>
  <sheetFormatPr defaultRowHeight="14.4" x14ac:dyDescent="0.3"/>
  <cols>
    <col min="2" max="2" width="23.6640625" customWidth="1"/>
    <col min="3" max="7" width="11.44140625" customWidth="1"/>
  </cols>
  <sheetData>
    <row r="1" spans="2:13" ht="15" thickBot="1" x14ac:dyDescent="0.35">
      <c r="B1" s="516" t="s">
        <v>320</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278</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68</v>
      </c>
      <c r="C5" s="23"/>
      <c r="D5" s="23"/>
      <c r="E5" s="23"/>
      <c r="F5" s="23"/>
      <c r="G5" s="24"/>
    </row>
    <row r="6" spans="2:13" x14ac:dyDescent="0.3">
      <c r="B6" s="63" t="s">
        <v>279</v>
      </c>
      <c r="C6" s="45">
        <v>47.43</v>
      </c>
      <c r="D6" s="45">
        <v>0</v>
      </c>
      <c r="E6" s="45">
        <v>0</v>
      </c>
      <c r="F6" s="45">
        <v>0</v>
      </c>
      <c r="G6" s="118">
        <v>47.43</v>
      </c>
    </row>
    <row r="7" spans="2:13" x14ac:dyDescent="0.3">
      <c r="B7" s="63" t="s">
        <v>280</v>
      </c>
      <c r="C7" s="45">
        <v>0.66999999999999993</v>
      </c>
      <c r="D7" s="45">
        <v>48.309999999999995</v>
      </c>
      <c r="E7" s="45">
        <v>0</v>
      </c>
      <c r="F7" s="45">
        <v>0</v>
      </c>
      <c r="G7" s="118">
        <v>48.98</v>
      </c>
    </row>
    <row r="8" spans="2:13" x14ac:dyDescent="0.3">
      <c r="B8" s="63" t="s">
        <v>281</v>
      </c>
      <c r="C8" s="45">
        <v>0.25</v>
      </c>
      <c r="D8" s="45">
        <v>0.44000000000000006</v>
      </c>
      <c r="E8" s="45">
        <v>220.45</v>
      </c>
      <c r="F8" s="45">
        <v>0</v>
      </c>
      <c r="G8" s="118">
        <v>221.14</v>
      </c>
    </row>
    <row r="9" spans="2:13" x14ac:dyDescent="0.3">
      <c r="B9" s="63" t="s">
        <v>282</v>
      </c>
      <c r="C9" s="45">
        <v>2.3699999999999997</v>
      </c>
      <c r="D9" s="45">
        <v>4.3699999999999983</v>
      </c>
      <c r="E9" s="45">
        <v>25.35</v>
      </c>
      <c r="F9" s="45">
        <v>1210.1099999999997</v>
      </c>
      <c r="G9" s="118">
        <v>1242.1999999999996</v>
      </c>
    </row>
    <row r="10" spans="2:13" x14ac:dyDescent="0.3">
      <c r="B10" s="76" t="s">
        <v>283</v>
      </c>
      <c r="C10" s="46">
        <v>50.72</v>
      </c>
      <c r="D10" s="46">
        <v>53.11999999999999</v>
      </c>
      <c r="E10" s="46">
        <v>245.79999999999998</v>
      </c>
      <c r="F10" s="46">
        <v>1210.1099999999997</v>
      </c>
      <c r="G10" s="52">
        <v>1559.7499999999995</v>
      </c>
    </row>
    <row r="11" spans="2:13" x14ac:dyDescent="0.3">
      <c r="B11" s="76" t="s">
        <v>235</v>
      </c>
      <c r="C11" s="45"/>
      <c r="D11" s="45"/>
      <c r="E11" s="45"/>
      <c r="F11" s="45"/>
      <c r="G11" s="118"/>
    </row>
    <row r="12" spans="2:13" x14ac:dyDescent="0.3">
      <c r="B12" s="63" t="s">
        <v>279</v>
      </c>
      <c r="C12" s="45">
        <v>52.35</v>
      </c>
      <c r="D12" s="45">
        <v>0</v>
      </c>
      <c r="E12" s="45">
        <v>0</v>
      </c>
      <c r="F12" s="45">
        <v>0</v>
      </c>
      <c r="G12" s="118">
        <v>52.35</v>
      </c>
    </row>
    <row r="13" spans="2:13" x14ac:dyDescent="0.3">
      <c r="B13" s="63" t="s">
        <v>280</v>
      </c>
      <c r="C13" s="45">
        <v>14.79</v>
      </c>
      <c r="D13" s="45">
        <v>417.98</v>
      </c>
      <c r="E13" s="45">
        <v>0</v>
      </c>
      <c r="F13" s="45">
        <v>0</v>
      </c>
      <c r="G13" s="118">
        <v>432.77000000000004</v>
      </c>
    </row>
    <row r="14" spans="2:13" x14ac:dyDescent="0.3">
      <c r="B14" s="63" t="s">
        <v>281</v>
      </c>
      <c r="C14" s="45">
        <v>22.97</v>
      </c>
      <c r="D14" s="45">
        <v>36.700000000000003</v>
      </c>
      <c r="E14" s="45">
        <v>462.76</v>
      </c>
      <c r="F14" s="45">
        <v>0</v>
      </c>
      <c r="G14" s="118">
        <v>522.42999999999995</v>
      </c>
    </row>
    <row r="15" spans="2:13" x14ac:dyDescent="0.3">
      <c r="B15" s="63" t="s">
        <v>282</v>
      </c>
      <c r="C15" s="45">
        <v>31.740000000000006</v>
      </c>
      <c r="D15" s="45">
        <v>43.279999999999994</v>
      </c>
      <c r="E15" s="45">
        <v>129.41000000000003</v>
      </c>
      <c r="F15" s="45">
        <v>1110.0199999999998</v>
      </c>
      <c r="G15" s="118">
        <v>1314.4499999999998</v>
      </c>
    </row>
    <row r="16" spans="2:13" x14ac:dyDescent="0.3">
      <c r="B16" s="76" t="s">
        <v>283</v>
      </c>
      <c r="C16" s="46">
        <v>121.85000000000001</v>
      </c>
      <c r="D16" s="46">
        <v>497.96</v>
      </c>
      <c r="E16" s="46">
        <v>592.17000000000007</v>
      </c>
      <c r="F16" s="46">
        <v>1110.0199999999998</v>
      </c>
      <c r="G16" s="52">
        <v>2322</v>
      </c>
    </row>
    <row r="17" spans="2:8" x14ac:dyDescent="0.3">
      <c r="B17" s="76" t="s">
        <v>236</v>
      </c>
      <c r="C17" s="45"/>
      <c r="D17" s="45"/>
      <c r="E17" s="45"/>
      <c r="F17" s="45"/>
      <c r="G17" s="118"/>
    </row>
    <row r="18" spans="2:8" x14ac:dyDescent="0.3">
      <c r="B18" s="63" t="s">
        <v>279</v>
      </c>
      <c r="C18" s="45">
        <v>4.47</v>
      </c>
      <c r="D18" s="45">
        <v>0</v>
      </c>
      <c r="E18" s="45">
        <v>0</v>
      </c>
      <c r="F18" s="45">
        <v>0</v>
      </c>
      <c r="G18" s="118">
        <v>4.47</v>
      </c>
    </row>
    <row r="19" spans="2:8" x14ac:dyDescent="0.3">
      <c r="B19" s="63" t="s">
        <v>280</v>
      </c>
      <c r="C19" s="45">
        <v>1.21</v>
      </c>
      <c r="D19" s="45">
        <v>136.18</v>
      </c>
      <c r="E19" s="45">
        <v>0</v>
      </c>
      <c r="F19" s="45">
        <v>0</v>
      </c>
      <c r="G19" s="118">
        <v>137.39000000000001</v>
      </c>
    </row>
    <row r="20" spans="2:8" x14ac:dyDescent="0.3">
      <c r="B20" s="63" t="s">
        <v>281</v>
      </c>
      <c r="C20" s="45">
        <v>0.13</v>
      </c>
      <c r="D20" s="45">
        <v>1.03</v>
      </c>
      <c r="E20" s="45">
        <v>21.02</v>
      </c>
      <c r="F20" s="45">
        <v>0</v>
      </c>
      <c r="G20" s="118">
        <v>22.18</v>
      </c>
    </row>
    <row r="21" spans="2:8" x14ac:dyDescent="0.3">
      <c r="B21" s="63" t="s">
        <v>282</v>
      </c>
      <c r="C21" s="45">
        <v>1.0900000000000003</v>
      </c>
      <c r="D21" s="45">
        <v>4.46</v>
      </c>
      <c r="E21" s="45">
        <v>19.369999999999994</v>
      </c>
      <c r="F21" s="45">
        <v>177.82000000000002</v>
      </c>
      <c r="G21" s="118">
        <v>202.74</v>
      </c>
    </row>
    <row r="22" spans="2:8" x14ac:dyDescent="0.3">
      <c r="B22" s="76" t="s">
        <v>283</v>
      </c>
      <c r="C22" s="46">
        <v>6.9</v>
      </c>
      <c r="D22" s="46">
        <v>141.67000000000002</v>
      </c>
      <c r="E22" s="46">
        <v>40.389999999999993</v>
      </c>
      <c r="F22" s="46">
        <v>177.82000000000002</v>
      </c>
      <c r="G22" s="52">
        <v>366.78000000000003</v>
      </c>
    </row>
    <row r="23" spans="2:8" x14ac:dyDescent="0.3">
      <c r="B23" s="76" t="s">
        <v>23</v>
      </c>
      <c r="C23" s="45"/>
      <c r="D23" s="45"/>
      <c r="E23" s="45"/>
      <c r="F23" s="45"/>
      <c r="G23" s="118"/>
    </row>
    <row r="24" spans="2:8" x14ac:dyDescent="0.3">
      <c r="B24" s="63" t="s">
        <v>299</v>
      </c>
      <c r="C24" s="45">
        <f>C6+C12+C18</f>
        <v>104.25</v>
      </c>
      <c r="D24" s="45">
        <f t="shared" ref="D24:F24" si="0">D6+D12+D18</f>
        <v>0</v>
      </c>
      <c r="E24" s="45">
        <f t="shared" si="0"/>
        <v>0</v>
      </c>
      <c r="F24" s="45">
        <f t="shared" si="0"/>
        <v>0</v>
      </c>
      <c r="G24" s="118">
        <f>G6+G12+G18</f>
        <v>104.25</v>
      </c>
    </row>
    <row r="25" spans="2:8" x14ac:dyDescent="0.3">
      <c r="B25" s="63" t="s">
        <v>300</v>
      </c>
      <c r="C25" s="45">
        <f t="shared" ref="C25:G28" si="1">C7+C13+C19</f>
        <v>16.669999999999998</v>
      </c>
      <c r="D25" s="45">
        <f t="shared" si="1"/>
        <v>602.47</v>
      </c>
      <c r="E25" s="45">
        <f t="shared" si="1"/>
        <v>0</v>
      </c>
      <c r="F25" s="45">
        <f t="shared" si="1"/>
        <v>0</v>
      </c>
      <c r="G25" s="118">
        <f t="shared" si="1"/>
        <v>619.1400000000001</v>
      </c>
    </row>
    <row r="26" spans="2:8" x14ac:dyDescent="0.3">
      <c r="B26" s="63" t="s">
        <v>301</v>
      </c>
      <c r="C26" s="45">
        <f t="shared" si="1"/>
        <v>23.349999999999998</v>
      </c>
      <c r="D26" s="45">
        <f t="shared" si="1"/>
        <v>38.17</v>
      </c>
      <c r="E26" s="45">
        <f t="shared" si="1"/>
        <v>704.23</v>
      </c>
      <c r="F26" s="45">
        <f t="shared" si="1"/>
        <v>0</v>
      </c>
      <c r="G26" s="118">
        <f t="shared" si="1"/>
        <v>765.74999999999989</v>
      </c>
    </row>
    <row r="27" spans="2:8" x14ac:dyDescent="0.3">
      <c r="B27" s="63" t="s">
        <v>287</v>
      </c>
      <c r="C27" s="45">
        <f t="shared" si="1"/>
        <v>35.20000000000001</v>
      </c>
      <c r="D27" s="45">
        <f t="shared" si="1"/>
        <v>52.109999999999992</v>
      </c>
      <c r="E27" s="45">
        <f t="shared" si="1"/>
        <v>174.13000000000002</v>
      </c>
      <c r="F27" s="45">
        <f t="shared" si="1"/>
        <v>2497.9499999999994</v>
      </c>
      <c r="G27" s="118">
        <f t="shared" si="1"/>
        <v>2759.3899999999994</v>
      </c>
    </row>
    <row r="28" spans="2:8" ht="15" thickBot="1" x14ac:dyDescent="0.35">
      <c r="B28" s="66" t="s">
        <v>219</v>
      </c>
      <c r="C28" s="47">
        <f t="shared" si="1"/>
        <v>179.47</v>
      </c>
      <c r="D28" s="47">
        <f t="shared" si="1"/>
        <v>692.75</v>
      </c>
      <c r="E28" s="47">
        <f t="shared" si="1"/>
        <v>878.36</v>
      </c>
      <c r="F28" s="47">
        <f t="shared" si="1"/>
        <v>2497.9499999999994</v>
      </c>
      <c r="G28" s="120">
        <f>G10+G16+G22</f>
        <v>4248.53</v>
      </c>
    </row>
    <row r="29" spans="2:8" ht="25.5" customHeight="1" x14ac:dyDescent="0.3">
      <c r="B29" s="561" t="s">
        <v>1244</v>
      </c>
      <c r="C29" s="561"/>
      <c r="D29" s="561"/>
      <c r="E29" s="561"/>
      <c r="F29" s="561"/>
      <c r="G29" s="561"/>
      <c r="H29" s="482"/>
    </row>
    <row r="30" spans="2:8" ht="16.2" x14ac:dyDescent="0.3">
      <c r="B30" s="478" t="s">
        <v>1245</v>
      </c>
      <c r="C30" s="482"/>
      <c r="D30" s="482"/>
      <c r="E30" s="482"/>
      <c r="F30" s="482"/>
      <c r="G30" s="482"/>
      <c r="H30" s="482"/>
    </row>
    <row r="31" spans="2:8" x14ac:dyDescent="0.3">
      <c r="B31" s="478" t="s">
        <v>1246</v>
      </c>
    </row>
    <row r="32" spans="2:8" ht="47.25" customHeight="1" x14ac:dyDescent="0.3">
      <c r="B32" s="541" t="s">
        <v>1247</v>
      </c>
      <c r="C32" s="541"/>
      <c r="D32" s="541"/>
      <c r="E32" s="541"/>
      <c r="F32" s="541"/>
      <c r="G32" s="541"/>
      <c r="H32" s="487"/>
    </row>
  </sheetData>
  <mergeCells count="4">
    <mergeCell ref="C2:F2"/>
    <mergeCell ref="G2:G3"/>
    <mergeCell ref="B29:G29"/>
    <mergeCell ref="B32:G32"/>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15"/>
  <sheetViews>
    <sheetView showGridLines="0" workbookViewId="0"/>
  </sheetViews>
  <sheetFormatPr defaultRowHeight="14.4" x14ac:dyDescent="0.3"/>
  <cols>
    <col min="2" max="2" width="23.6640625" customWidth="1"/>
    <col min="4" max="4" width="12.109375" bestFit="1" customWidth="1"/>
    <col min="6" max="6" width="9.88671875" bestFit="1" customWidth="1"/>
    <col min="8" max="8" width="10" bestFit="1" customWidth="1"/>
    <col min="9" max="9" width="12.109375" bestFit="1" customWidth="1"/>
    <col min="10" max="10" width="14.6640625" bestFit="1" customWidth="1"/>
  </cols>
  <sheetData>
    <row r="1" spans="2:13" ht="15" thickBot="1" x14ac:dyDescent="0.35">
      <c r="B1" s="516" t="s">
        <v>146</v>
      </c>
      <c r="C1" s="516"/>
      <c r="D1" s="516"/>
      <c r="E1" s="516"/>
      <c r="F1" s="516"/>
      <c r="G1" s="516"/>
      <c r="H1" s="516"/>
      <c r="I1" s="516"/>
      <c r="J1" s="516"/>
      <c r="K1" s="465"/>
      <c r="L1" s="465"/>
      <c r="M1" s="465"/>
    </row>
    <row r="2" spans="2:13" ht="15" thickBot="1" x14ac:dyDescent="0.35">
      <c r="B2" s="527" t="s">
        <v>147</v>
      </c>
      <c r="C2" s="531" t="s">
        <v>105</v>
      </c>
      <c r="D2" s="532"/>
      <c r="E2" s="531" t="s">
        <v>109</v>
      </c>
      <c r="F2" s="532"/>
      <c r="G2" s="531" t="s">
        <v>115</v>
      </c>
      <c r="H2" s="533"/>
      <c r="I2" s="533"/>
      <c r="J2" s="533"/>
    </row>
    <row r="3" spans="2:13" ht="52.8" x14ac:dyDescent="0.3">
      <c r="B3" s="540"/>
      <c r="C3" s="34" t="s">
        <v>134</v>
      </c>
      <c r="D3" s="35" t="s">
        <v>148</v>
      </c>
      <c r="E3" s="97" t="s">
        <v>134</v>
      </c>
      <c r="F3" s="36" t="s">
        <v>148</v>
      </c>
      <c r="G3" s="534" t="s">
        <v>150</v>
      </c>
      <c r="H3" s="527"/>
      <c r="I3" s="534" t="s">
        <v>151</v>
      </c>
      <c r="J3" s="536"/>
    </row>
    <row r="4" spans="2:13" ht="53.4" thickBot="1" x14ac:dyDescent="0.35">
      <c r="B4" s="528"/>
      <c r="C4" s="13" t="s">
        <v>52</v>
      </c>
      <c r="D4" s="12" t="s">
        <v>149</v>
      </c>
      <c r="E4" s="97" t="s">
        <v>52</v>
      </c>
      <c r="F4" s="17" t="s">
        <v>149</v>
      </c>
      <c r="G4" s="535" t="s">
        <v>52</v>
      </c>
      <c r="H4" s="528"/>
      <c r="I4" s="535" t="s">
        <v>149</v>
      </c>
      <c r="J4" s="537"/>
    </row>
    <row r="5" spans="2:13" x14ac:dyDescent="0.3">
      <c r="B5" s="527" t="s">
        <v>43</v>
      </c>
      <c r="C5" s="529" t="s">
        <v>124</v>
      </c>
      <c r="D5" s="529" t="s">
        <v>152</v>
      </c>
      <c r="E5" s="529" t="s">
        <v>124</v>
      </c>
      <c r="F5" s="36" t="s">
        <v>153</v>
      </c>
      <c r="G5" s="529" t="s">
        <v>124</v>
      </c>
      <c r="H5" s="529" t="s">
        <v>32</v>
      </c>
      <c r="I5" s="529" t="s">
        <v>152</v>
      </c>
      <c r="J5" s="534" t="s">
        <v>32</v>
      </c>
    </row>
    <row r="6" spans="2:13" x14ac:dyDescent="0.3">
      <c r="B6" s="540"/>
      <c r="C6" s="538"/>
      <c r="D6" s="538"/>
      <c r="E6" s="538"/>
      <c r="F6" s="17" t="s">
        <v>154</v>
      </c>
      <c r="G6" s="538"/>
      <c r="H6" s="538"/>
      <c r="I6" s="538"/>
      <c r="J6" s="539"/>
    </row>
    <row r="7" spans="2:13" x14ac:dyDescent="0.3">
      <c r="B7" s="33" t="s">
        <v>44</v>
      </c>
      <c r="C7" s="25">
        <v>5149</v>
      </c>
      <c r="D7" s="98">
        <v>18009.14</v>
      </c>
      <c r="E7" s="25">
        <v>3780</v>
      </c>
      <c r="F7" s="98">
        <v>13830.44</v>
      </c>
      <c r="G7" s="85">
        <v>3056</v>
      </c>
      <c r="H7" s="11">
        <f>G7/$G$14*100</f>
        <v>59.524737047136732</v>
      </c>
      <c r="I7" s="99">
        <v>11217.08</v>
      </c>
      <c r="J7" s="11">
        <v>5.6279327306031117</v>
      </c>
    </row>
    <row r="8" spans="2:13" x14ac:dyDescent="0.3">
      <c r="B8" s="33" t="s">
        <v>155</v>
      </c>
      <c r="C8" s="23">
        <v>977</v>
      </c>
      <c r="D8" s="98">
        <v>13799.92</v>
      </c>
      <c r="E8" s="23">
        <v>720</v>
      </c>
      <c r="F8" s="98">
        <v>9847.82</v>
      </c>
      <c r="G8" s="24">
        <v>681</v>
      </c>
      <c r="H8" s="11">
        <f t="shared" ref="H8:H14" si="0">G8/$G$14*100</f>
        <v>13.264511102454227</v>
      </c>
      <c r="I8" s="99">
        <v>9191.01</v>
      </c>
      <c r="J8" s="11">
        <v>4.6113949447004492</v>
      </c>
    </row>
    <row r="9" spans="2:13" x14ac:dyDescent="0.3">
      <c r="B9" s="33" t="s">
        <v>45</v>
      </c>
      <c r="C9" s="23">
        <v>421</v>
      </c>
      <c r="D9" s="98">
        <v>10223.120000000001</v>
      </c>
      <c r="E9" s="23">
        <v>360</v>
      </c>
      <c r="F9" s="98">
        <v>8395.74</v>
      </c>
      <c r="G9" s="24">
        <v>317</v>
      </c>
      <c r="H9" s="11">
        <f t="shared" si="0"/>
        <v>6.17452278924815</v>
      </c>
      <c r="I9" s="99">
        <v>7521.88</v>
      </c>
      <c r="J9" s="11">
        <v>3.7739442571211881</v>
      </c>
    </row>
    <row r="10" spans="2:13" x14ac:dyDescent="0.3">
      <c r="B10" s="33" t="s">
        <v>46</v>
      </c>
      <c r="C10" s="23">
        <v>383</v>
      </c>
      <c r="D10" s="98">
        <v>14605.9</v>
      </c>
      <c r="E10" s="23">
        <v>339</v>
      </c>
      <c r="F10" s="98">
        <v>12710.74</v>
      </c>
      <c r="G10" s="24">
        <v>333</v>
      </c>
      <c r="H10" s="11">
        <f t="shared" si="0"/>
        <v>6.4861706271912736</v>
      </c>
      <c r="I10" s="99">
        <v>12259.56</v>
      </c>
      <c r="J10" s="11">
        <v>6.1509750297575385</v>
      </c>
    </row>
    <row r="11" spans="2:13" x14ac:dyDescent="0.3">
      <c r="B11" s="33" t="s">
        <v>47</v>
      </c>
      <c r="C11" s="23">
        <v>301</v>
      </c>
      <c r="D11" s="98">
        <v>20810.02</v>
      </c>
      <c r="E11" s="23">
        <v>314</v>
      </c>
      <c r="F11" s="98">
        <v>21233.87</v>
      </c>
      <c r="G11" s="24">
        <v>348</v>
      </c>
      <c r="H11" s="11">
        <f t="shared" si="0"/>
        <v>6.7783404752629535</v>
      </c>
      <c r="I11" s="99">
        <v>23468.880000000001</v>
      </c>
      <c r="J11" s="11">
        <v>11.775014344428032</v>
      </c>
    </row>
    <row r="12" spans="2:13" x14ac:dyDescent="0.3">
      <c r="B12" s="33" t="s">
        <v>48</v>
      </c>
      <c r="C12" s="23">
        <v>176</v>
      </c>
      <c r="D12" s="98">
        <v>24989.87</v>
      </c>
      <c r="E12" s="23">
        <v>171</v>
      </c>
      <c r="F12" s="98">
        <v>22645.08</v>
      </c>
      <c r="G12" s="24">
        <v>198</v>
      </c>
      <c r="H12" s="11">
        <f t="shared" si="0"/>
        <v>3.856641994546163</v>
      </c>
      <c r="I12" s="99">
        <v>26637.65</v>
      </c>
      <c r="J12" s="11">
        <v>13.364877695563374</v>
      </c>
    </row>
    <row r="13" spans="2:13" x14ac:dyDescent="0.3">
      <c r="B13" s="33" t="s">
        <v>49</v>
      </c>
      <c r="C13" s="23">
        <v>181</v>
      </c>
      <c r="D13" s="98">
        <v>95421.23</v>
      </c>
      <c r="E13" s="23">
        <v>198</v>
      </c>
      <c r="F13" s="98">
        <v>105741.56</v>
      </c>
      <c r="G13" s="24">
        <v>201</v>
      </c>
      <c r="H13" s="11">
        <f t="shared" si="0"/>
        <v>3.9150759641604984</v>
      </c>
      <c r="I13" s="99">
        <v>109014.78</v>
      </c>
      <c r="J13" s="11">
        <v>54.695860997826308</v>
      </c>
    </row>
    <row r="14" spans="2:13" x14ac:dyDescent="0.3">
      <c r="B14" s="21" t="s">
        <v>39</v>
      </c>
      <c r="C14" s="26">
        <v>7588</v>
      </c>
      <c r="D14" s="100">
        <v>197859.18</v>
      </c>
      <c r="E14" s="26">
        <v>5882</v>
      </c>
      <c r="F14" s="100">
        <v>194405.26</v>
      </c>
      <c r="G14" s="81">
        <v>5134</v>
      </c>
      <c r="H14" s="75">
        <f t="shared" si="0"/>
        <v>100</v>
      </c>
      <c r="I14" s="101">
        <v>199310.84</v>
      </c>
      <c r="J14" s="75">
        <v>100</v>
      </c>
    </row>
    <row r="15" spans="2:13" ht="27" thickBot="1" x14ac:dyDescent="0.35">
      <c r="B15" s="28" t="s">
        <v>156</v>
      </c>
      <c r="C15" s="96"/>
      <c r="D15" s="29">
        <v>26075</v>
      </c>
      <c r="E15" s="30"/>
      <c r="F15" s="29">
        <v>33051</v>
      </c>
      <c r="G15" s="31"/>
      <c r="H15" s="86"/>
      <c r="I15" s="104">
        <v>38.821745227892478</v>
      </c>
      <c r="J15" s="86"/>
    </row>
  </sheetData>
  <mergeCells count="16">
    <mergeCell ref="B5:B6"/>
    <mergeCell ref="C5:C6"/>
    <mergeCell ref="D5:D6"/>
    <mergeCell ref="E5:E6"/>
    <mergeCell ref="G5:G6"/>
    <mergeCell ref="H5:H6"/>
    <mergeCell ref="B2:B4"/>
    <mergeCell ref="C2:D2"/>
    <mergeCell ref="E2:F2"/>
    <mergeCell ref="G2:J2"/>
    <mergeCell ref="G3:H3"/>
    <mergeCell ref="G4:H4"/>
    <mergeCell ref="I3:J3"/>
    <mergeCell ref="I4:J4"/>
    <mergeCell ref="I5:I6"/>
    <mergeCell ref="J5:J6"/>
  </mergeCells>
  <pageMargins left="0.511811024" right="0.511811024" top="0.78740157499999996" bottom="0.78740157499999996" header="0.31496062000000002" footer="0.3149606200000000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26"/>
  <sheetViews>
    <sheetView showGridLines="0" workbookViewId="0"/>
  </sheetViews>
  <sheetFormatPr defaultRowHeight="14.4" x14ac:dyDescent="0.3"/>
  <cols>
    <col min="2" max="2" width="23.88671875" customWidth="1"/>
    <col min="3" max="7" width="11.88671875" customWidth="1"/>
  </cols>
  <sheetData>
    <row r="1" spans="2:13" ht="15" thickBot="1" x14ac:dyDescent="0.35">
      <c r="B1" s="516" t="s">
        <v>321</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289</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237</v>
      </c>
      <c r="C5" s="23"/>
      <c r="D5" s="23"/>
      <c r="E5" s="23"/>
      <c r="F5" s="23"/>
      <c r="G5" s="24"/>
    </row>
    <row r="6" spans="2:13" x14ac:dyDescent="0.3">
      <c r="B6" s="63" t="s">
        <v>279</v>
      </c>
      <c r="C6" s="45">
        <v>85.44</v>
      </c>
      <c r="D6" s="45">
        <v>0</v>
      </c>
      <c r="E6" s="45">
        <v>0</v>
      </c>
      <c r="F6" s="45">
        <v>0</v>
      </c>
      <c r="G6" s="118">
        <v>85.44</v>
      </c>
    </row>
    <row r="7" spans="2:13" x14ac:dyDescent="0.3">
      <c r="B7" s="63" t="s">
        <v>280</v>
      </c>
      <c r="C7" s="45">
        <v>3.23</v>
      </c>
      <c r="D7" s="45">
        <v>72.759999999999991</v>
      </c>
      <c r="E7" s="45">
        <v>0</v>
      </c>
      <c r="F7" s="45">
        <v>0</v>
      </c>
      <c r="G7" s="118">
        <v>75.989999999999995</v>
      </c>
    </row>
    <row r="8" spans="2:13" x14ac:dyDescent="0.3">
      <c r="B8" s="63" t="s">
        <v>281</v>
      </c>
      <c r="C8" s="45">
        <v>0.42000000000000004</v>
      </c>
      <c r="D8" s="45">
        <v>0.41000000000000003</v>
      </c>
      <c r="E8" s="45">
        <v>68.03</v>
      </c>
      <c r="F8" s="45">
        <v>0</v>
      </c>
      <c r="G8" s="118">
        <v>68.86</v>
      </c>
    </row>
    <row r="9" spans="2:13" x14ac:dyDescent="0.3">
      <c r="B9" s="63" t="s">
        <v>282</v>
      </c>
      <c r="C9" s="45">
        <v>0</v>
      </c>
      <c r="D9" s="45">
        <v>1.0300000000000002</v>
      </c>
      <c r="E9" s="45">
        <v>1.8800000000000001</v>
      </c>
      <c r="F9" s="45">
        <v>118.60000000000001</v>
      </c>
      <c r="G9" s="118">
        <v>121.51</v>
      </c>
    </row>
    <row r="10" spans="2:13" x14ac:dyDescent="0.3">
      <c r="B10" s="76" t="s">
        <v>283</v>
      </c>
      <c r="C10" s="46">
        <v>89.09</v>
      </c>
      <c r="D10" s="46">
        <v>74.199999999999989</v>
      </c>
      <c r="E10" s="46">
        <v>69.91</v>
      </c>
      <c r="F10" s="46">
        <v>118.60000000000001</v>
      </c>
      <c r="G10" s="52">
        <v>351.8</v>
      </c>
    </row>
    <row r="11" spans="2:13" x14ac:dyDescent="0.3">
      <c r="B11" s="76" t="s">
        <v>238</v>
      </c>
      <c r="C11" s="45"/>
      <c r="D11" s="45"/>
      <c r="E11" s="45"/>
      <c r="F11" s="45"/>
      <c r="G11" s="118"/>
    </row>
    <row r="12" spans="2:13" x14ac:dyDescent="0.3">
      <c r="B12" s="63" t="s">
        <v>279</v>
      </c>
      <c r="C12" s="45">
        <v>50.769999999999996</v>
      </c>
      <c r="D12" s="45">
        <v>0</v>
      </c>
      <c r="E12" s="45">
        <v>0</v>
      </c>
      <c r="F12" s="45">
        <v>0</v>
      </c>
      <c r="G12" s="118">
        <v>50.769999999999996</v>
      </c>
    </row>
    <row r="13" spans="2:13" x14ac:dyDescent="0.3">
      <c r="B13" s="63" t="s">
        <v>280</v>
      </c>
      <c r="C13" s="45">
        <v>1.86</v>
      </c>
      <c r="D13" s="45">
        <v>97.31</v>
      </c>
      <c r="E13" s="45">
        <v>0</v>
      </c>
      <c r="F13" s="45">
        <v>0</v>
      </c>
      <c r="G13" s="118">
        <v>99.17</v>
      </c>
    </row>
    <row r="14" spans="2:13" x14ac:dyDescent="0.3">
      <c r="B14" s="63" t="s">
        <v>281</v>
      </c>
      <c r="C14" s="45">
        <v>10.1</v>
      </c>
      <c r="D14" s="45">
        <v>6.4499999999999993</v>
      </c>
      <c r="E14" s="45">
        <v>721.30000000000007</v>
      </c>
      <c r="F14" s="45">
        <v>0</v>
      </c>
      <c r="G14" s="118">
        <v>737.85</v>
      </c>
    </row>
    <row r="15" spans="2:13" x14ac:dyDescent="0.3">
      <c r="B15" s="63" t="s">
        <v>282</v>
      </c>
      <c r="C15" s="45">
        <v>0</v>
      </c>
      <c r="D15" s="45">
        <v>0.85</v>
      </c>
      <c r="E15" s="45">
        <v>3.9699999999999984</v>
      </c>
      <c r="F15" s="45">
        <v>404.35999999999996</v>
      </c>
      <c r="G15" s="118">
        <v>409.17999999999995</v>
      </c>
    </row>
    <row r="16" spans="2:13" x14ac:dyDescent="0.3">
      <c r="B16" s="76" t="s">
        <v>283</v>
      </c>
      <c r="C16" s="46">
        <v>62.73</v>
      </c>
      <c r="D16" s="46">
        <v>104.61</v>
      </c>
      <c r="E16" s="46">
        <v>725.2700000000001</v>
      </c>
      <c r="F16" s="46">
        <v>404.35999999999996</v>
      </c>
      <c r="G16" s="52">
        <v>1296.97</v>
      </c>
    </row>
    <row r="17" spans="2:8" x14ac:dyDescent="0.3">
      <c r="B17" s="76" t="s">
        <v>22</v>
      </c>
      <c r="C17" s="45"/>
      <c r="D17" s="45"/>
      <c r="E17" s="45"/>
      <c r="F17" s="45"/>
      <c r="G17" s="118"/>
    </row>
    <row r="18" spans="2:8" x14ac:dyDescent="0.3">
      <c r="B18" s="63" t="s">
        <v>299</v>
      </c>
      <c r="C18" s="45">
        <f>C12+C6</f>
        <v>136.20999999999998</v>
      </c>
      <c r="D18" s="45">
        <f t="shared" ref="D18:G18" si="0">D12+D6</f>
        <v>0</v>
      </c>
      <c r="E18" s="45">
        <f t="shared" si="0"/>
        <v>0</v>
      </c>
      <c r="F18" s="45">
        <f t="shared" si="0"/>
        <v>0</v>
      </c>
      <c r="G18" s="118">
        <f t="shared" si="0"/>
        <v>136.20999999999998</v>
      </c>
    </row>
    <row r="19" spans="2:8" x14ac:dyDescent="0.3">
      <c r="B19" s="63" t="s">
        <v>300</v>
      </c>
      <c r="C19" s="45">
        <f t="shared" ref="C19:G22" si="1">C13+C7</f>
        <v>5.09</v>
      </c>
      <c r="D19" s="45">
        <f t="shared" si="1"/>
        <v>170.07</v>
      </c>
      <c r="E19" s="45">
        <f t="shared" si="1"/>
        <v>0</v>
      </c>
      <c r="F19" s="45">
        <f t="shared" si="1"/>
        <v>0</v>
      </c>
      <c r="G19" s="118">
        <f t="shared" si="1"/>
        <v>175.16</v>
      </c>
    </row>
    <row r="20" spans="2:8" x14ac:dyDescent="0.3">
      <c r="B20" s="63" t="s">
        <v>301</v>
      </c>
      <c r="C20" s="45">
        <f t="shared" si="1"/>
        <v>10.52</v>
      </c>
      <c r="D20" s="45">
        <f t="shared" si="1"/>
        <v>6.8599999999999994</v>
      </c>
      <c r="E20" s="45">
        <f t="shared" si="1"/>
        <v>789.33</v>
      </c>
      <c r="F20" s="45">
        <f t="shared" si="1"/>
        <v>0</v>
      </c>
      <c r="G20" s="118">
        <f t="shared" si="1"/>
        <v>806.71</v>
      </c>
    </row>
    <row r="21" spans="2:8" x14ac:dyDescent="0.3">
      <c r="B21" s="63" t="s">
        <v>287</v>
      </c>
      <c r="C21" s="45">
        <f t="shared" si="1"/>
        <v>0</v>
      </c>
      <c r="D21" s="45">
        <f t="shared" si="1"/>
        <v>1.8800000000000003</v>
      </c>
      <c r="E21" s="45">
        <f t="shared" si="1"/>
        <v>5.8499999999999988</v>
      </c>
      <c r="F21" s="45">
        <f t="shared" si="1"/>
        <v>522.95999999999992</v>
      </c>
      <c r="G21" s="118">
        <f t="shared" si="1"/>
        <v>530.68999999999994</v>
      </c>
    </row>
    <row r="22" spans="2:8" ht="15" thickBot="1" x14ac:dyDescent="0.35">
      <c r="B22" s="66" t="s">
        <v>219</v>
      </c>
      <c r="C22" s="47">
        <f t="shared" si="1"/>
        <v>151.82</v>
      </c>
      <c r="D22" s="47">
        <f t="shared" si="1"/>
        <v>178.81</v>
      </c>
      <c r="E22" s="47">
        <f t="shared" si="1"/>
        <v>795.18000000000006</v>
      </c>
      <c r="F22" s="47">
        <f t="shared" si="1"/>
        <v>522.95999999999992</v>
      </c>
      <c r="G22" s="120">
        <f t="shared" si="1"/>
        <v>1648.77</v>
      </c>
    </row>
    <row r="23" spans="2:8" ht="25.5" customHeight="1" x14ac:dyDescent="0.3">
      <c r="B23" s="561" t="s">
        <v>1244</v>
      </c>
      <c r="C23" s="561"/>
      <c r="D23" s="561"/>
      <c r="E23" s="561"/>
      <c r="F23" s="561"/>
      <c r="G23" s="561"/>
      <c r="H23" s="482"/>
    </row>
    <row r="24" spans="2:8" ht="16.2" x14ac:dyDescent="0.3">
      <c r="B24" s="478" t="s">
        <v>1245</v>
      </c>
      <c r="C24" s="482"/>
      <c r="D24" s="482"/>
      <c r="E24" s="482"/>
      <c r="F24" s="482"/>
      <c r="G24" s="482"/>
      <c r="H24" s="482"/>
    </row>
    <row r="25" spans="2:8" x14ac:dyDescent="0.3">
      <c r="B25" s="478" t="s">
        <v>1246</v>
      </c>
    </row>
    <row r="26" spans="2:8" ht="37.5" customHeight="1" x14ac:dyDescent="0.3">
      <c r="B26" s="541" t="s">
        <v>1247</v>
      </c>
      <c r="C26" s="541"/>
      <c r="D26" s="541"/>
      <c r="E26" s="541"/>
      <c r="F26" s="541"/>
      <c r="G26" s="541"/>
      <c r="H26" s="487"/>
    </row>
  </sheetData>
  <mergeCells count="4">
    <mergeCell ref="C2:F2"/>
    <mergeCell ref="G2:G3"/>
    <mergeCell ref="B23:G23"/>
    <mergeCell ref="B26:G26"/>
  </mergeCells>
  <pageMargins left="0.511811024" right="0.511811024" top="0.78740157499999996" bottom="0.78740157499999996" header="0.31496062000000002" footer="0.3149606200000000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M32"/>
  <sheetViews>
    <sheetView showGridLines="0" workbookViewId="0"/>
  </sheetViews>
  <sheetFormatPr defaultRowHeight="14.4" x14ac:dyDescent="0.3"/>
  <cols>
    <col min="2" max="2" width="24.88671875" customWidth="1"/>
    <col min="3" max="7" width="11" customWidth="1"/>
  </cols>
  <sheetData>
    <row r="1" spans="2:13" ht="15" thickBot="1" x14ac:dyDescent="0.35">
      <c r="B1" s="516" t="s">
        <v>322</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291</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239</v>
      </c>
      <c r="C5" s="23"/>
      <c r="D5" s="23"/>
      <c r="E5" s="23"/>
      <c r="F5" s="23"/>
      <c r="G5" s="24"/>
    </row>
    <row r="6" spans="2:13" x14ac:dyDescent="0.3">
      <c r="B6" s="63" t="s">
        <v>279</v>
      </c>
      <c r="C6" s="45">
        <v>602.98000000000013</v>
      </c>
      <c r="D6" s="45">
        <v>0</v>
      </c>
      <c r="E6" s="45">
        <v>0</v>
      </c>
      <c r="F6" s="45">
        <v>0</v>
      </c>
      <c r="G6" s="313">
        <v>602.98000000000013</v>
      </c>
    </row>
    <row r="7" spans="2:13" x14ac:dyDescent="0.3">
      <c r="B7" s="63" t="s">
        <v>280</v>
      </c>
      <c r="C7" s="45">
        <v>22.57</v>
      </c>
      <c r="D7" s="45">
        <v>482.44000000000005</v>
      </c>
      <c r="E7" s="45">
        <v>0</v>
      </c>
      <c r="F7" s="45">
        <v>0</v>
      </c>
      <c r="G7" s="313">
        <v>505.01000000000005</v>
      </c>
    </row>
    <row r="8" spans="2:13" x14ac:dyDescent="0.3">
      <c r="B8" s="63" t="s">
        <v>281</v>
      </c>
      <c r="C8" s="45">
        <v>6.5</v>
      </c>
      <c r="D8" s="45">
        <v>12.42</v>
      </c>
      <c r="E8" s="45">
        <v>362.31999999999994</v>
      </c>
      <c r="F8" s="45">
        <v>0</v>
      </c>
      <c r="G8" s="313">
        <v>381.23999999999995</v>
      </c>
    </row>
    <row r="9" spans="2:13" x14ac:dyDescent="0.3">
      <c r="B9" s="63" t="s">
        <v>282</v>
      </c>
      <c r="C9" s="45">
        <v>0.04</v>
      </c>
      <c r="D9" s="45">
        <v>1.3000000000000003</v>
      </c>
      <c r="E9" s="45">
        <v>30.980000000000004</v>
      </c>
      <c r="F9" s="45">
        <v>338.25999999999993</v>
      </c>
      <c r="G9" s="313">
        <v>370.57999999999993</v>
      </c>
    </row>
    <row r="10" spans="2:13" x14ac:dyDescent="0.3">
      <c r="B10" s="76" t="s">
        <v>283</v>
      </c>
      <c r="C10" s="46">
        <v>632.09000000000015</v>
      </c>
      <c r="D10" s="46">
        <v>496.16000000000008</v>
      </c>
      <c r="E10" s="46">
        <v>393.29999999999995</v>
      </c>
      <c r="F10" s="46">
        <v>338.25999999999993</v>
      </c>
      <c r="G10" s="52">
        <v>1859.8100000000002</v>
      </c>
    </row>
    <row r="11" spans="2:13" x14ac:dyDescent="0.3">
      <c r="B11" s="76" t="s">
        <v>240</v>
      </c>
      <c r="C11" s="45"/>
      <c r="D11" s="45"/>
      <c r="E11" s="45"/>
      <c r="F11" s="45"/>
      <c r="G11" s="313"/>
    </row>
    <row r="12" spans="2:13" x14ac:dyDescent="0.3">
      <c r="B12" s="63" t="s">
        <v>279</v>
      </c>
      <c r="C12" s="45">
        <v>128.10999999999999</v>
      </c>
      <c r="D12" s="45">
        <v>0</v>
      </c>
      <c r="E12" s="45">
        <v>0</v>
      </c>
      <c r="F12" s="45">
        <v>0</v>
      </c>
      <c r="G12" s="313">
        <v>128.10999999999999</v>
      </c>
    </row>
    <row r="13" spans="2:13" x14ac:dyDescent="0.3">
      <c r="B13" s="63" t="s">
        <v>280</v>
      </c>
      <c r="C13" s="45">
        <v>43.099999999999994</v>
      </c>
      <c r="D13" s="45">
        <v>441.4</v>
      </c>
      <c r="E13" s="45">
        <v>0</v>
      </c>
      <c r="F13" s="45">
        <v>0</v>
      </c>
      <c r="G13" s="313">
        <v>484.5</v>
      </c>
    </row>
    <row r="14" spans="2:13" x14ac:dyDescent="0.3">
      <c r="B14" s="63" t="s">
        <v>281</v>
      </c>
      <c r="C14" s="45">
        <v>15.010000000000002</v>
      </c>
      <c r="D14" s="45">
        <v>48.730000000000004</v>
      </c>
      <c r="E14" s="45">
        <v>553.59000000000015</v>
      </c>
      <c r="F14" s="45">
        <v>0</v>
      </c>
      <c r="G14" s="313">
        <v>617.33000000000015</v>
      </c>
    </row>
    <row r="15" spans="2:13" x14ac:dyDescent="0.3">
      <c r="B15" s="63" t="s">
        <v>282</v>
      </c>
      <c r="C15" s="45">
        <v>2.7600000000000002</v>
      </c>
      <c r="D15" s="45">
        <v>42.560000000000009</v>
      </c>
      <c r="E15" s="45">
        <v>83.92</v>
      </c>
      <c r="F15" s="45">
        <v>1661.9299999999996</v>
      </c>
      <c r="G15" s="313">
        <v>1791.1699999999996</v>
      </c>
    </row>
    <row r="16" spans="2:13" x14ac:dyDescent="0.3">
      <c r="B16" s="76" t="s">
        <v>283</v>
      </c>
      <c r="C16" s="46">
        <v>188.97999999999996</v>
      </c>
      <c r="D16" s="46">
        <v>532.69000000000005</v>
      </c>
      <c r="E16" s="46">
        <v>637.5100000000001</v>
      </c>
      <c r="F16" s="46">
        <v>1661.9299999999996</v>
      </c>
      <c r="G16" s="52">
        <v>3021.1099999999997</v>
      </c>
    </row>
    <row r="17" spans="2:8" x14ac:dyDescent="0.3">
      <c r="B17" s="76" t="s">
        <v>241</v>
      </c>
      <c r="C17" s="45"/>
      <c r="D17" s="45"/>
      <c r="E17" s="45"/>
      <c r="F17" s="45"/>
      <c r="G17" s="313"/>
    </row>
    <row r="18" spans="2:8" x14ac:dyDescent="0.3">
      <c r="B18" s="63" t="s">
        <v>279</v>
      </c>
      <c r="C18" s="45">
        <v>51.92</v>
      </c>
      <c r="D18" s="45">
        <v>0</v>
      </c>
      <c r="E18" s="45">
        <v>0</v>
      </c>
      <c r="F18" s="45">
        <v>0</v>
      </c>
      <c r="G18" s="313">
        <v>51.92</v>
      </c>
    </row>
    <row r="19" spans="2:8" x14ac:dyDescent="0.3">
      <c r="B19" s="63" t="s">
        <v>280</v>
      </c>
      <c r="C19" s="45">
        <v>0.43000000000000005</v>
      </c>
      <c r="D19" s="45">
        <v>69.419999999999987</v>
      </c>
      <c r="E19" s="45">
        <v>0</v>
      </c>
      <c r="F19" s="45">
        <v>0</v>
      </c>
      <c r="G19" s="313">
        <v>69.849999999999994</v>
      </c>
    </row>
    <row r="20" spans="2:8" x14ac:dyDescent="0.3">
      <c r="B20" s="63" t="s">
        <v>281</v>
      </c>
      <c r="C20" s="45">
        <v>1.68</v>
      </c>
      <c r="D20" s="45">
        <v>1.2400000000000002</v>
      </c>
      <c r="E20" s="45">
        <v>88.54</v>
      </c>
      <c r="F20" s="45">
        <v>0</v>
      </c>
      <c r="G20" s="313">
        <v>91.460000000000008</v>
      </c>
    </row>
    <row r="21" spans="2:8" x14ac:dyDescent="0.3">
      <c r="B21" s="63" t="s">
        <v>282</v>
      </c>
      <c r="C21" s="45">
        <v>11.450000000000001</v>
      </c>
      <c r="D21" s="45">
        <v>15.18</v>
      </c>
      <c r="E21" s="45">
        <v>44.58</v>
      </c>
      <c r="F21" s="45">
        <v>206.64</v>
      </c>
      <c r="G21" s="313">
        <v>277.85000000000002</v>
      </c>
    </row>
    <row r="22" spans="2:8" x14ac:dyDescent="0.3">
      <c r="B22" s="76" t="s">
        <v>283</v>
      </c>
      <c r="C22" s="46">
        <v>65.48</v>
      </c>
      <c r="D22" s="46">
        <v>85.839999999999975</v>
      </c>
      <c r="E22" s="46">
        <v>133.12</v>
      </c>
      <c r="F22" s="46">
        <v>206.64</v>
      </c>
      <c r="G22" s="52">
        <v>491.08</v>
      </c>
    </row>
    <row r="23" spans="2:8" x14ac:dyDescent="0.3">
      <c r="B23" s="76" t="s">
        <v>20</v>
      </c>
      <c r="C23" s="45"/>
      <c r="D23" s="45"/>
      <c r="E23" s="45"/>
      <c r="F23" s="45"/>
      <c r="G23" s="313"/>
    </row>
    <row r="24" spans="2:8" x14ac:dyDescent="0.3">
      <c r="B24" s="63" t="s">
        <v>299</v>
      </c>
      <c r="C24" s="45">
        <f>C6+C12+C18</f>
        <v>783.0100000000001</v>
      </c>
      <c r="D24" s="45">
        <f t="shared" ref="D24:F24" si="0">D6+D12+D18</f>
        <v>0</v>
      </c>
      <c r="E24" s="45">
        <f t="shared" si="0"/>
        <v>0</v>
      </c>
      <c r="F24" s="45">
        <f t="shared" si="0"/>
        <v>0</v>
      </c>
      <c r="G24" s="313">
        <f>G6+G12+G18</f>
        <v>783.0100000000001</v>
      </c>
    </row>
    <row r="25" spans="2:8" x14ac:dyDescent="0.3">
      <c r="B25" s="63" t="s">
        <v>300</v>
      </c>
      <c r="C25" s="45">
        <f t="shared" ref="C25:G28" si="1">C7+C13+C19</f>
        <v>66.099999999999994</v>
      </c>
      <c r="D25" s="45">
        <f t="shared" si="1"/>
        <v>993.26</v>
      </c>
      <c r="E25" s="45">
        <f t="shared" si="1"/>
        <v>0</v>
      </c>
      <c r="F25" s="45">
        <f t="shared" si="1"/>
        <v>0</v>
      </c>
      <c r="G25" s="313">
        <f t="shared" si="1"/>
        <v>1059.3599999999999</v>
      </c>
    </row>
    <row r="26" spans="2:8" x14ac:dyDescent="0.3">
      <c r="B26" s="63" t="s">
        <v>301</v>
      </c>
      <c r="C26" s="45">
        <f t="shared" si="1"/>
        <v>23.19</v>
      </c>
      <c r="D26" s="45">
        <f t="shared" si="1"/>
        <v>62.390000000000008</v>
      </c>
      <c r="E26" s="45">
        <f t="shared" si="1"/>
        <v>1004.45</v>
      </c>
      <c r="F26" s="45">
        <f t="shared" si="1"/>
        <v>0</v>
      </c>
      <c r="G26" s="313">
        <f t="shared" si="1"/>
        <v>1090.0300000000002</v>
      </c>
    </row>
    <row r="27" spans="2:8" x14ac:dyDescent="0.3">
      <c r="B27" s="63" t="s">
        <v>287</v>
      </c>
      <c r="C27" s="45">
        <f t="shared" si="1"/>
        <v>14.250000000000002</v>
      </c>
      <c r="D27" s="45">
        <f t="shared" si="1"/>
        <v>59.040000000000006</v>
      </c>
      <c r="E27" s="45">
        <f t="shared" si="1"/>
        <v>159.48000000000002</v>
      </c>
      <c r="F27" s="45">
        <f t="shared" si="1"/>
        <v>2206.8299999999995</v>
      </c>
      <c r="G27" s="313">
        <f t="shared" si="1"/>
        <v>2439.5999999999995</v>
      </c>
    </row>
    <row r="28" spans="2:8" ht="15" thickBot="1" x14ac:dyDescent="0.35">
      <c r="B28" s="66" t="s">
        <v>219</v>
      </c>
      <c r="C28" s="47">
        <f t="shared" si="1"/>
        <v>886.55000000000018</v>
      </c>
      <c r="D28" s="47">
        <f t="shared" si="1"/>
        <v>1114.69</v>
      </c>
      <c r="E28" s="47">
        <f t="shared" si="1"/>
        <v>1163.9299999999998</v>
      </c>
      <c r="F28" s="47">
        <f t="shared" si="1"/>
        <v>2206.8299999999995</v>
      </c>
      <c r="G28" s="315">
        <f>G10+G16+G22</f>
        <v>5372</v>
      </c>
    </row>
    <row r="29" spans="2:8" ht="28.5" customHeight="1" x14ac:dyDescent="0.3">
      <c r="B29" s="561" t="s">
        <v>1244</v>
      </c>
      <c r="C29" s="561"/>
      <c r="D29" s="561"/>
      <c r="E29" s="561"/>
      <c r="F29" s="561"/>
      <c r="G29" s="561"/>
      <c r="H29" s="482"/>
    </row>
    <row r="30" spans="2:8" ht="16.2" x14ac:dyDescent="0.3">
      <c r="B30" s="478" t="s">
        <v>1245</v>
      </c>
      <c r="C30" s="482"/>
      <c r="D30" s="482"/>
      <c r="E30" s="482"/>
      <c r="F30" s="482"/>
      <c r="G30" s="482"/>
      <c r="H30" s="482"/>
    </row>
    <row r="31" spans="2:8" x14ac:dyDescent="0.3">
      <c r="B31" s="478" t="s">
        <v>1246</v>
      </c>
    </row>
    <row r="32" spans="2:8" ht="42" customHeight="1" x14ac:dyDescent="0.3">
      <c r="B32" s="541" t="s">
        <v>1247</v>
      </c>
      <c r="C32" s="541"/>
      <c r="D32" s="541"/>
      <c r="E32" s="541"/>
      <c r="F32" s="541"/>
      <c r="G32" s="541"/>
      <c r="H32" s="487"/>
    </row>
  </sheetData>
  <mergeCells count="4">
    <mergeCell ref="C2:F2"/>
    <mergeCell ref="G2:G3"/>
    <mergeCell ref="B29:G29"/>
    <mergeCell ref="B32:G32"/>
  </mergeCells>
  <pageMargins left="0.511811024" right="0.511811024" top="0.78740157499999996" bottom="0.78740157499999996" header="0.31496062000000002" footer="0.3149606200000000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M26"/>
  <sheetViews>
    <sheetView showGridLines="0" workbookViewId="0"/>
  </sheetViews>
  <sheetFormatPr defaultRowHeight="14.4" x14ac:dyDescent="0.3"/>
  <cols>
    <col min="2" max="2" width="26.5546875" customWidth="1"/>
    <col min="3" max="7" width="10.44140625" customWidth="1"/>
  </cols>
  <sheetData>
    <row r="1" spans="2:13" ht="15" thickBot="1" x14ac:dyDescent="0.35">
      <c r="B1" s="516" t="s">
        <v>323</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293</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242</v>
      </c>
      <c r="C5" s="23"/>
      <c r="D5" s="23"/>
      <c r="E5" s="23"/>
      <c r="F5" s="23"/>
      <c r="G5" s="24"/>
    </row>
    <row r="6" spans="2:13" x14ac:dyDescent="0.3">
      <c r="B6" s="63" t="s">
        <v>279</v>
      </c>
      <c r="C6" s="45">
        <v>351.56</v>
      </c>
      <c r="D6" s="45">
        <v>0</v>
      </c>
      <c r="E6" s="45">
        <v>0</v>
      </c>
      <c r="F6" s="45">
        <v>0</v>
      </c>
      <c r="G6" s="118">
        <v>351.56</v>
      </c>
    </row>
    <row r="7" spans="2:13" x14ac:dyDescent="0.3">
      <c r="B7" s="63" t="s">
        <v>280</v>
      </c>
      <c r="C7" s="45">
        <v>11.629999999999999</v>
      </c>
      <c r="D7" s="45">
        <v>399.26</v>
      </c>
      <c r="E7" s="45">
        <v>0</v>
      </c>
      <c r="F7" s="45">
        <v>0</v>
      </c>
      <c r="G7" s="118">
        <v>410.89</v>
      </c>
    </row>
    <row r="8" spans="2:13" x14ac:dyDescent="0.3">
      <c r="B8" s="63" t="s">
        <v>281</v>
      </c>
      <c r="C8" s="45">
        <v>24.43</v>
      </c>
      <c r="D8" s="45">
        <v>78.290000000000006</v>
      </c>
      <c r="E8" s="45">
        <v>599.77</v>
      </c>
      <c r="F8" s="45">
        <v>0</v>
      </c>
      <c r="G8" s="118">
        <v>702.49</v>
      </c>
    </row>
    <row r="9" spans="2:13" x14ac:dyDescent="0.3">
      <c r="B9" s="63" t="s">
        <v>282</v>
      </c>
      <c r="C9" s="45">
        <v>6.8000000000000025</v>
      </c>
      <c r="D9" s="45">
        <v>11.59</v>
      </c>
      <c r="E9" s="45">
        <v>38.619999999999997</v>
      </c>
      <c r="F9" s="45">
        <v>622.36999999999989</v>
      </c>
      <c r="G9" s="118">
        <v>679.37999999999988</v>
      </c>
    </row>
    <row r="10" spans="2:13" x14ac:dyDescent="0.3">
      <c r="B10" s="76" t="s">
        <v>283</v>
      </c>
      <c r="C10" s="46">
        <v>394.42</v>
      </c>
      <c r="D10" s="46">
        <v>489.14</v>
      </c>
      <c r="E10" s="46">
        <v>638.39</v>
      </c>
      <c r="F10" s="46">
        <v>622.36999999999989</v>
      </c>
      <c r="G10" s="52">
        <v>2144.3199999999997</v>
      </c>
    </row>
    <row r="11" spans="2:13" x14ac:dyDescent="0.3">
      <c r="B11" s="76" t="s">
        <v>53</v>
      </c>
      <c r="C11" s="45"/>
      <c r="D11" s="45"/>
      <c r="E11" s="45"/>
      <c r="F11" s="45"/>
      <c r="G11" s="118"/>
    </row>
    <row r="12" spans="2:13" x14ac:dyDescent="0.3">
      <c r="B12" s="63" t="s">
        <v>279</v>
      </c>
      <c r="C12" s="45">
        <v>153.76</v>
      </c>
      <c r="D12" s="45">
        <v>0</v>
      </c>
      <c r="E12" s="45">
        <v>0</v>
      </c>
      <c r="F12" s="45">
        <v>0</v>
      </c>
      <c r="G12" s="118">
        <v>153.76</v>
      </c>
    </row>
    <row r="13" spans="2:13" x14ac:dyDescent="0.3">
      <c r="B13" s="63" t="s">
        <v>280</v>
      </c>
      <c r="C13" s="45">
        <v>3.1999999999999997</v>
      </c>
      <c r="D13" s="45">
        <v>219.16</v>
      </c>
      <c r="E13" s="45">
        <v>0</v>
      </c>
      <c r="F13" s="45">
        <v>0</v>
      </c>
      <c r="G13" s="118">
        <v>222.35999999999999</v>
      </c>
    </row>
    <row r="14" spans="2:13" x14ac:dyDescent="0.3">
      <c r="B14" s="63" t="s">
        <v>281</v>
      </c>
      <c r="C14" s="45">
        <v>9.6999999999999993</v>
      </c>
      <c r="D14" s="45">
        <v>19.97</v>
      </c>
      <c r="E14" s="45">
        <v>297.64000000000004</v>
      </c>
      <c r="F14" s="45">
        <v>0</v>
      </c>
      <c r="G14" s="118">
        <v>327.31000000000006</v>
      </c>
    </row>
    <row r="15" spans="2:13" x14ac:dyDescent="0.3">
      <c r="B15" s="63" t="s">
        <v>282</v>
      </c>
      <c r="C15" s="45">
        <v>1.4300000000000002</v>
      </c>
      <c r="D15" s="45">
        <v>11.169999999999996</v>
      </c>
      <c r="E15" s="45">
        <v>31.360000000000017</v>
      </c>
      <c r="F15" s="45">
        <v>626.86999999999989</v>
      </c>
      <c r="G15" s="118">
        <v>670.82999999999993</v>
      </c>
    </row>
    <row r="16" spans="2:13" x14ac:dyDescent="0.3">
      <c r="B16" s="76" t="s">
        <v>283</v>
      </c>
      <c r="C16" s="46">
        <v>168.08999999999997</v>
      </c>
      <c r="D16" s="46">
        <v>250.29999999999998</v>
      </c>
      <c r="E16" s="46">
        <v>329.00000000000006</v>
      </c>
      <c r="F16" s="46">
        <v>626.86999999999989</v>
      </c>
      <c r="G16" s="52">
        <v>1374.26</v>
      </c>
    </row>
    <row r="17" spans="2:8" x14ac:dyDescent="0.3">
      <c r="B17" s="76" t="s">
        <v>25</v>
      </c>
      <c r="C17" s="45"/>
      <c r="D17" s="45"/>
      <c r="E17" s="45"/>
      <c r="F17" s="45"/>
      <c r="G17" s="118"/>
    </row>
    <row r="18" spans="2:8" x14ac:dyDescent="0.3">
      <c r="B18" s="63" t="s">
        <v>299</v>
      </c>
      <c r="C18" s="45">
        <f>C12+C6</f>
        <v>505.32</v>
      </c>
      <c r="D18" s="45">
        <f t="shared" ref="D18:G18" si="0">D12+D6</f>
        <v>0</v>
      </c>
      <c r="E18" s="45">
        <f t="shared" si="0"/>
        <v>0</v>
      </c>
      <c r="F18" s="45">
        <f t="shared" si="0"/>
        <v>0</v>
      </c>
      <c r="G18" s="118">
        <f t="shared" si="0"/>
        <v>505.32</v>
      </c>
    </row>
    <row r="19" spans="2:8" x14ac:dyDescent="0.3">
      <c r="B19" s="63" t="s">
        <v>300</v>
      </c>
      <c r="C19" s="45">
        <f t="shared" ref="C19:G22" si="1">C13+C7</f>
        <v>14.829999999999998</v>
      </c>
      <c r="D19" s="45">
        <f t="shared" si="1"/>
        <v>618.41999999999996</v>
      </c>
      <c r="E19" s="45">
        <f t="shared" si="1"/>
        <v>0</v>
      </c>
      <c r="F19" s="45">
        <f t="shared" si="1"/>
        <v>0</v>
      </c>
      <c r="G19" s="118">
        <f t="shared" si="1"/>
        <v>633.25</v>
      </c>
    </row>
    <row r="20" spans="2:8" x14ac:dyDescent="0.3">
      <c r="B20" s="63" t="s">
        <v>301</v>
      </c>
      <c r="C20" s="45">
        <f t="shared" si="1"/>
        <v>34.129999999999995</v>
      </c>
      <c r="D20" s="45">
        <f t="shared" si="1"/>
        <v>98.26</v>
      </c>
      <c r="E20" s="45">
        <f t="shared" si="1"/>
        <v>897.41000000000008</v>
      </c>
      <c r="F20" s="45">
        <f t="shared" si="1"/>
        <v>0</v>
      </c>
      <c r="G20" s="118">
        <f t="shared" si="1"/>
        <v>1029.8000000000002</v>
      </c>
    </row>
    <row r="21" spans="2:8" x14ac:dyDescent="0.3">
      <c r="B21" s="63" t="s">
        <v>287</v>
      </c>
      <c r="C21" s="45">
        <f t="shared" si="1"/>
        <v>8.2300000000000022</v>
      </c>
      <c r="D21" s="45">
        <f t="shared" si="1"/>
        <v>22.759999999999998</v>
      </c>
      <c r="E21" s="45">
        <f t="shared" si="1"/>
        <v>69.980000000000018</v>
      </c>
      <c r="F21" s="45">
        <f t="shared" si="1"/>
        <v>1249.2399999999998</v>
      </c>
      <c r="G21" s="118">
        <f t="shared" si="1"/>
        <v>1350.2099999999998</v>
      </c>
    </row>
    <row r="22" spans="2:8" ht="15" thickBot="1" x14ac:dyDescent="0.35">
      <c r="B22" s="66" t="s">
        <v>219</v>
      </c>
      <c r="C22" s="47">
        <f t="shared" si="1"/>
        <v>562.51</v>
      </c>
      <c r="D22" s="47">
        <f t="shared" si="1"/>
        <v>739.43999999999994</v>
      </c>
      <c r="E22" s="47">
        <f t="shared" si="1"/>
        <v>967.3900000000001</v>
      </c>
      <c r="F22" s="47">
        <f t="shared" si="1"/>
        <v>1249.2399999999998</v>
      </c>
      <c r="G22" s="120">
        <f t="shared" si="1"/>
        <v>3518.58</v>
      </c>
    </row>
    <row r="23" spans="2:8" ht="27.75" customHeight="1" x14ac:dyDescent="0.3">
      <c r="B23" s="560" t="s">
        <v>1244</v>
      </c>
      <c r="C23" s="560"/>
      <c r="D23" s="560"/>
      <c r="E23" s="560"/>
      <c r="F23" s="560"/>
      <c r="G23" s="560"/>
      <c r="H23" s="482"/>
    </row>
    <row r="24" spans="2:8" ht="16.2" x14ac:dyDescent="0.3">
      <c r="B24" s="478" t="s">
        <v>1245</v>
      </c>
      <c r="C24" s="482"/>
      <c r="D24" s="482"/>
      <c r="E24" s="482"/>
      <c r="F24" s="482"/>
      <c r="G24" s="482"/>
      <c r="H24" s="482"/>
    </row>
    <row r="25" spans="2:8" x14ac:dyDescent="0.3">
      <c r="B25" s="478" t="s">
        <v>1246</v>
      </c>
    </row>
    <row r="26" spans="2:8" ht="39.75" customHeight="1" x14ac:dyDescent="0.3">
      <c r="B26" s="541" t="s">
        <v>1247</v>
      </c>
      <c r="C26" s="541"/>
      <c r="D26" s="541"/>
      <c r="E26" s="541"/>
      <c r="F26" s="541"/>
      <c r="G26" s="541"/>
      <c r="H26" s="487"/>
    </row>
  </sheetData>
  <mergeCells count="4">
    <mergeCell ref="C2:F2"/>
    <mergeCell ref="G2:G3"/>
    <mergeCell ref="B23:G23"/>
    <mergeCell ref="B26:G26"/>
  </mergeCells>
  <pageMargins left="0.511811024" right="0.511811024" top="0.78740157499999996" bottom="0.78740157499999996" header="0.31496062000000002" footer="0.3149606200000000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M26"/>
  <sheetViews>
    <sheetView showGridLines="0" workbookViewId="0"/>
  </sheetViews>
  <sheetFormatPr defaultRowHeight="14.4" x14ac:dyDescent="0.3"/>
  <cols>
    <col min="2" max="2" width="31.5546875" customWidth="1"/>
    <col min="3" max="7" width="10.88671875" customWidth="1"/>
    <col min="9" max="9" width="10.5546875" bestFit="1" customWidth="1"/>
  </cols>
  <sheetData>
    <row r="1" spans="2:13" ht="15" thickBot="1" x14ac:dyDescent="0.35">
      <c r="B1" s="516" t="s">
        <v>324</v>
      </c>
      <c r="C1" s="516"/>
      <c r="D1" s="516"/>
      <c r="E1" s="516"/>
      <c r="F1" s="516"/>
      <c r="G1" s="516"/>
      <c r="H1" s="465"/>
      <c r="I1" s="465"/>
      <c r="J1" s="465"/>
      <c r="K1" s="465"/>
      <c r="L1" s="465"/>
      <c r="M1" s="465"/>
    </row>
    <row r="2" spans="2:13" ht="16.2" thickBot="1" x14ac:dyDescent="0.35">
      <c r="B2" s="56" t="s">
        <v>249</v>
      </c>
      <c r="C2" s="531" t="s">
        <v>250</v>
      </c>
      <c r="D2" s="533"/>
      <c r="E2" s="533"/>
      <c r="F2" s="532"/>
      <c r="G2" s="534" t="s">
        <v>27</v>
      </c>
    </row>
    <row r="3" spans="2:13" ht="27" thickBot="1" x14ac:dyDescent="0.35">
      <c r="B3" s="58" t="s">
        <v>295</v>
      </c>
      <c r="C3" s="58" t="s">
        <v>251</v>
      </c>
      <c r="D3" s="58" t="s">
        <v>252</v>
      </c>
      <c r="E3" s="58" t="s">
        <v>253</v>
      </c>
      <c r="F3" s="58" t="s">
        <v>254</v>
      </c>
      <c r="G3" s="535"/>
    </row>
    <row r="4" spans="2:13" ht="26.4" x14ac:dyDescent="0.3">
      <c r="B4" s="76"/>
      <c r="C4" s="102" t="s">
        <v>152</v>
      </c>
      <c r="D4" s="102" t="s">
        <v>152</v>
      </c>
      <c r="E4" s="102" t="s">
        <v>152</v>
      </c>
      <c r="F4" s="102" t="s">
        <v>152</v>
      </c>
      <c r="G4" s="13" t="s">
        <v>152</v>
      </c>
    </row>
    <row r="5" spans="2:13" x14ac:dyDescent="0.3">
      <c r="B5" s="76" t="s">
        <v>243</v>
      </c>
      <c r="C5" s="23"/>
      <c r="D5" s="23"/>
      <c r="E5" s="23"/>
      <c r="F5" s="23"/>
      <c r="G5" s="24"/>
    </row>
    <row r="6" spans="2:13" x14ac:dyDescent="0.3">
      <c r="B6" s="63" t="s">
        <v>279</v>
      </c>
      <c r="C6" s="45">
        <v>197.58000000000004</v>
      </c>
      <c r="D6" s="45">
        <v>0</v>
      </c>
      <c r="E6" s="45">
        <v>0</v>
      </c>
      <c r="F6" s="45">
        <v>0</v>
      </c>
      <c r="G6" s="118">
        <v>197.58000000000004</v>
      </c>
    </row>
    <row r="7" spans="2:13" x14ac:dyDescent="0.3">
      <c r="B7" s="63" t="s">
        <v>280</v>
      </c>
      <c r="C7" s="45">
        <v>5.74</v>
      </c>
      <c r="D7" s="45">
        <v>423.49</v>
      </c>
      <c r="E7" s="45">
        <v>0</v>
      </c>
      <c r="F7" s="45">
        <v>0</v>
      </c>
      <c r="G7" s="118">
        <v>429.23</v>
      </c>
    </row>
    <row r="8" spans="2:13" x14ac:dyDescent="0.3">
      <c r="B8" s="63" t="s">
        <v>281</v>
      </c>
      <c r="C8" s="45">
        <v>11.02</v>
      </c>
      <c r="D8" s="45">
        <v>12.530000000000001</v>
      </c>
      <c r="E8" s="45">
        <v>480.16000000000008</v>
      </c>
      <c r="F8" s="45">
        <v>0</v>
      </c>
      <c r="G8" s="118">
        <v>503.71000000000009</v>
      </c>
    </row>
    <row r="9" spans="2:13" x14ac:dyDescent="0.3">
      <c r="B9" s="63" t="s">
        <v>282</v>
      </c>
      <c r="C9" s="45">
        <v>83.430000000000021</v>
      </c>
      <c r="D9" s="45">
        <v>61.7</v>
      </c>
      <c r="E9" s="45">
        <v>116.32</v>
      </c>
      <c r="F9" s="45">
        <v>2621.5199999999986</v>
      </c>
      <c r="G9" s="118">
        <v>2882.9699999999984</v>
      </c>
    </row>
    <row r="10" spans="2:13" x14ac:dyDescent="0.3">
      <c r="B10" s="76" t="s">
        <v>283</v>
      </c>
      <c r="C10" s="46">
        <v>297.7700000000001</v>
      </c>
      <c r="D10" s="46">
        <v>497.71999999999997</v>
      </c>
      <c r="E10" s="46">
        <v>596.48</v>
      </c>
      <c r="F10" s="46">
        <v>2621.5199999999986</v>
      </c>
      <c r="G10" s="52">
        <v>4013.4899999999989</v>
      </c>
    </row>
    <row r="11" spans="2:13" x14ac:dyDescent="0.3">
      <c r="B11" s="76" t="s">
        <v>244</v>
      </c>
      <c r="C11" s="45"/>
      <c r="D11" s="45"/>
      <c r="E11" s="45"/>
      <c r="F11" s="45"/>
      <c r="G11" s="118"/>
    </row>
    <row r="12" spans="2:13" x14ac:dyDescent="0.3">
      <c r="B12" s="63" t="s">
        <v>279</v>
      </c>
      <c r="C12" s="45">
        <v>362.53999999999996</v>
      </c>
      <c r="D12" s="45">
        <v>0</v>
      </c>
      <c r="E12" s="45">
        <v>0</v>
      </c>
      <c r="F12" s="45">
        <v>0</v>
      </c>
      <c r="G12" s="118">
        <v>362.53999999999996</v>
      </c>
    </row>
    <row r="13" spans="2:13" x14ac:dyDescent="0.3">
      <c r="B13" s="63" t="s">
        <v>280</v>
      </c>
      <c r="C13" s="45">
        <v>1.9000000000000004</v>
      </c>
      <c r="D13" s="45">
        <v>568.34</v>
      </c>
      <c r="E13" s="45">
        <v>0</v>
      </c>
      <c r="F13" s="45">
        <v>0</v>
      </c>
      <c r="G13" s="118">
        <v>570.24</v>
      </c>
    </row>
    <row r="14" spans="2:13" x14ac:dyDescent="0.3">
      <c r="B14" s="63" t="s">
        <v>281</v>
      </c>
      <c r="C14" s="45">
        <v>0.62</v>
      </c>
      <c r="D14" s="45">
        <v>4.18</v>
      </c>
      <c r="E14" s="45">
        <v>249.45000000000002</v>
      </c>
      <c r="F14" s="45">
        <v>0</v>
      </c>
      <c r="G14" s="118">
        <v>254.25000000000003</v>
      </c>
    </row>
    <row r="15" spans="2:13" x14ac:dyDescent="0.3">
      <c r="B15" s="63" t="s">
        <v>282</v>
      </c>
      <c r="C15" s="45">
        <v>7.92</v>
      </c>
      <c r="D15" s="45">
        <v>26.02</v>
      </c>
      <c r="E15" s="45">
        <v>5.53</v>
      </c>
      <c r="F15" s="45">
        <v>1422.3999999999996</v>
      </c>
      <c r="G15" s="118">
        <v>1461.8699999999997</v>
      </c>
    </row>
    <row r="16" spans="2:13" x14ac:dyDescent="0.3">
      <c r="B16" s="76" t="s">
        <v>283</v>
      </c>
      <c r="C16" s="46">
        <v>372.97999999999996</v>
      </c>
      <c r="D16" s="46">
        <v>598.54</v>
      </c>
      <c r="E16" s="46">
        <v>254.98000000000002</v>
      </c>
      <c r="F16" s="46">
        <v>1422.3999999999996</v>
      </c>
      <c r="G16" s="52">
        <v>2648.8999999999996</v>
      </c>
    </row>
    <row r="17" spans="2:9" x14ac:dyDescent="0.3">
      <c r="B17" s="76" t="s">
        <v>24</v>
      </c>
      <c r="C17" s="45"/>
      <c r="D17" s="45"/>
      <c r="E17" s="45"/>
      <c r="F17" s="45"/>
      <c r="G17" s="118"/>
    </row>
    <row r="18" spans="2:9" x14ac:dyDescent="0.3">
      <c r="B18" s="63" t="s">
        <v>299</v>
      </c>
      <c r="C18" s="45">
        <f>C12+C6</f>
        <v>560.12</v>
      </c>
      <c r="D18" s="45">
        <f t="shared" ref="D18:G18" si="0">D12+D6</f>
        <v>0</v>
      </c>
      <c r="E18" s="45">
        <f t="shared" si="0"/>
        <v>0</v>
      </c>
      <c r="F18" s="45">
        <f t="shared" si="0"/>
        <v>0</v>
      </c>
      <c r="G18" s="118">
        <f t="shared" si="0"/>
        <v>560.12</v>
      </c>
    </row>
    <row r="19" spans="2:9" x14ac:dyDescent="0.3">
      <c r="B19" s="63" t="s">
        <v>300</v>
      </c>
      <c r="C19" s="45">
        <f t="shared" ref="C19:G22" si="1">C13+C7</f>
        <v>7.6400000000000006</v>
      </c>
      <c r="D19" s="45">
        <f t="shared" si="1"/>
        <v>991.83</v>
      </c>
      <c r="E19" s="45">
        <f t="shared" si="1"/>
        <v>0</v>
      </c>
      <c r="F19" s="45">
        <f t="shared" si="1"/>
        <v>0</v>
      </c>
      <c r="G19" s="118">
        <f t="shared" si="1"/>
        <v>999.47</v>
      </c>
    </row>
    <row r="20" spans="2:9" x14ac:dyDescent="0.3">
      <c r="B20" s="63" t="s">
        <v>301</v>
      </c>
      <c r="C20" s="45">
        <f t="shared" si="1"/>
        <v>11.639999999999999</v>
      </c>
      <c r="D20" s="45">
        <f t="shared" si="1"/>
        <v>16.71</v>
      </c>
      <c r="E20" s="45">
        <f t="shared" si="1"/>
        <v>729.61000000000013</v>
      </c>
      <c r="F20" s="45">
        <f t="shared" si="1"/>
        <v>0</v>
      </c>
      <c r="G20" s="118">
        <f t="shared" si="1"/>
        <v>757.96000000000015</v>
      </c>
    </row>
    <row r="21" spans="2:9" x14ac:dyDescent="0.3">
      <c r="B21" s="63" t="s">
        <v>287</v>
      </c>
      <c r="C21" s="45">
        <f t="shared" si="1"/>
        <v>91.350000000000023</v>
      </c>
      <c r="D21" s="45">
        <f t="shared" si="1"/>
        <v>87.72</v>
      </c>
      <c r="E21" s="45">
        <f t="shared" si="1"/>
        <v>121.85</v>
      </c>
      <c r="F21" s="45">
        <f t="shared" si="1"/>
        <v>4043.9199999999983</v>
      </c>
      <c r="G21" s="118">
        <f t="shared" si="1"/>
        <v>4344.8399999999983</v>
      </c>
    </row>
    <row r="22" spans="2:9" ht="15" thickBot="1" x14ac:dyDescent="0.35">
      <c r="B22" s="66" t="s">
        <v>219</v>
      </c>
      <c r="C22" s="47">
        <f t="shared" si="1"/>
        <v>670.75</v>
      </c>
      <c r="D22" s="47">
        <f t="shared" si="1"/>
        <v>1096.26</v>
      </c>
      <c r="E22" s="47">
        <f t="shared" si="1"/>
        <v>851.46</v>
      </c>
      <c r="F22" s="47">
        <f t="shared" si="1"/>
        <v>4043.9199999999983</v>
      </c>
      <c r="G22" s="120">
        <f t="shared" si="1"/>
        <v>6662.3899999999985</v>
      </c>
    </row>
    <row r="23" spans="2:9" ht="27" customHeight="1" x14ac:dyDescent="0.3">
      <c r="B23" s="560" t="s">
        <v>1244</v>
      </c>
      <c r="C23" s="560"/>
      <c r="D23" s="560"/>
      <c r="E23" s="560"/>
      <c r="F23" s="560"/>
      <c r="G23" s="560"/>
      <c r="H23" s="482"/>
    </row>
    <row r="24" spans="2:9" ht="16.2" x14ac:dyDescent="0.3">
      <c r="B24" s="478" t="s">
        <v>1245</v>
      </c>
      <c r="C24" s="482"/>
      <c r="D24" s="482"/>
      <c r="E24" s="482"/>
      <c r="F24" s="482"/>
      <c r="G24" s="482"/>
      <c r="H24" s="482"/>
      <c r="I24" s="4"/>
    </row>
    <row r="25" spans="2:9" x14ac:dyDescent="0.3">
      <c r="B25" s="478" t="s">
        <v>1246</v>
      </c>
      <c r="I25" s="4"/>
    </row>
    <row r="26" spans="2:9" ht="27" customHeight="1" x14ac:dyDescent="0.3">
      <c r="B26" s="541" t="s">
        <v>1247</v>
      </c>
      <c r="C26" s="541"/>
      <c r="D26" s="541"/>
      <c r="E26" s="541"/>
      <c r="F26" s="541"/>
      <c r="G26" s="541"/>
      <c r="H26" s="487"/>
    </row>
  </sheetData>
  <mergeCells count="4">
    <mergeCell ref="C2:F2"/>
    <mergeCell ref="G2:G3"/>
    <mergeCell ref="B23:G23"/>
    <mergeCell ref="B26:G26"/>
  </mergeCells>
  <pageMargins left="0.511811024" right="0.511811024" top="0.78740157499999996" bottom="0.78740157499999996" header="0.31496062000000002" footer="0.3149606200000000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M41"/>
  <sheetViews>
    <sheetView showGridLines="0" workbookViewId="0"/>
  </sheetViews>
  <sheetFormatPr defaultRowHeight="14.4" x14ac:dyDescent="0.3"/>
  <cols>
    <col min="2" max="2" width="33" customWidth="1"/>
    <col min="3" max="3" width="11.5546875" bestFit="1" customWidth="1"/>
    <col min="4" max="5" width="10.6640625" bestFit="1" customWidth="1"/>
    <col min="6" max="6" width="9.6640625" bestFit="1" customWidth="1"/>
    <col min="7" max="8" width="9.88671875" bestFit="1" customWidth="1"/>
  </cols>
  <sheetData>
    <row r="1" spans="2:13" ht="15" thickBot="1" x14ac:dyDescent="0.35">
      <c r="B1" s="516" t="s">
        <v>325</v>
      </c>
      <c r="C1" s="516"/>
      <c r="D1" s="516"/>
      <c r="E1" s="516"/>
      <c r="F1" s="516"/>
      <c r="G1" s="516"/>
      <c r="H1" s="516"/>
      <c r="I1" s="465"/>
      <c r="J1" s="465"/>
      <c r="K1" s="465"/>
      <c r="L1" s="465"/>
      <c r="M1" s="465"/>
    </row>
    <row r="2" spans="2:13" ht="21.75" customHeight="1" thickBot="1" x14ac:dyDescent="0.35">
      <c r="B2" s="527" t="s">
        <v>28</v>
      </c>
      <c r="C2" s="531" t="s">
        <v>115</v>
      </c>
      <c r="D2" s="533"/>
      <c r="E2" s="532"/>
      <c r="F2" s="534" t="s">
        <v>326</v>
      </c>
      <c r="G2" s="536"/>
      <c r="H2" s="536"/>
    </row>
    <row r="3" spans="2:13" ht="26.4" x14ac:dyDescent="0.3">
      <c r="B3" s="540"/>
      <c r="C3" s="529" t="s">
        <v>327</v>
      </c>
      <c r="D3" s="55" t="s">
        <v>328</v>
      </c>
      <c r="E3" s="529" t="s">
        <v>27</v>
      </c>
      <c r="F3" s="539"/>
      <c r="G3" s="563"/>
      <c r="H3" s="563"/>
    </row>
    <row r="4" spans="2:13" ht="30" customHeight="1" thickBot="1" x14ac:dyDescent="0.35">
      <c r="B4" s="540"/>
      <c r="C4" s="530"/>
      <c r="D4" s="57" t="s">
        <v>329</v>
      </c>
      <c r="E4" s="530"/>
      <c r="F4" s="535"/>
      <c r="G4" s="537"/>
      <c r="H4" s="537"/>
    </row>
    <row r="5" spans="2:13" ht="15" thickBot="1" x14ac:dyDescent="0.35">
      <c r="B5" s="528"/>
      <c r="C5" s="13" t="s">
        <v>330</v>
      </c>
      <c r="D5" s="103" t="s">
        <v>331</v>
      </c>
      <c r="E5" s="13" t="s">
        <v>332</v>
      </c>
      <c r="F5" s="69" t="s">
        <v>333</v>
      </c>
      <c r="G5" s="69" t="s">
        <v>334</v>
      </c>
      <c r="H5" s="69" t="s">
        <v>335</v>
      </c>
    </row>
    <row r="6" spans="2:13" x14ac:dyDescent="0.3">
      <c r="B6" s="60"/>
      <c r="C6" s="62" t="s">
        <v>67</v>
      </c>
      <c r="D6" s="59" t="s">
        <v>67</v>
      </c>
      <c r="E6" s="62" t="s">
        <v>67</v>
      </c>
      <c r="F6" s="55" t="s">
        <v>32</v>
      </c>
      <c r="G6" s="55" t="s">
        <v>32</v>
      </c>
      <c r="H6" s="55" t="s">
        <v>32</v>
      </c>
    </row>
    <row r="7" spans="2:13" x14ac:dyDescent="0.3">
      <c r="B7" s="21" t="s">
        <v>23</v>
      </c>
      <c r="C7" s="61"/>
      <c r="D7" s="21"/>
      <c r="E7" s="193"/>
      <c r="F7" s="202"/>
      <c r="G7" s="202"/>
      <c r="H7" s="202"/>
    </row>
    <row r="8" spans="2:13" x14ac:dyDescent="0.3">
      <c r="B8" s="61" t="s">
        <v>336</v>
      </c>
      <c r="C8" s="48">
        <v>1713</v>
      </c>
      <c r="D8" s="48">
        <v>25779</v>
      </c>
      <c r="E8" s="87">
        <v>27492</v>
      </c>
      <c r="F8" s="203">
        <v>61.147695202257758</v>
      </c>
      <c r="G8" s="203">
        <v>1.4202533637579728</v>
      </c>
      <c r="H8" s="203">
        <v>3.8178316528832079</v>
      </c>
    </row>
    <row r="9" spans="2:13" x14ac:dyDescent="0.3">
      <c r="B9" s="61" t="s">
        <v>337</v>
      </c>
      <c r="C9" s="48">
        <v>3743</v>
      </c>
      <c r="D9" s="48">
        <v>46003</v>
      </c>
      <c r="E9" s="87">
        <v>49746</v>
      </c>
      <c r="F9" s="203">
        <v>64.672239331280252</v>
      </c>
      <c r="G9" s="203">
        <v>-6.1316519751877241</v>
      </c>
      <c r="H9" s="203">
        <v>-2.9933113628829444</v>
      </c>
    </row>
    <row r="10" spans="2:13" x14ac:dyDescent="0.3">
      <c r="B10" s="61" t="s">
        <v>338</v>
      </c>
      <c r="C10" s="48">
        <v>513</v>
      </c>
      <c r="D10" s="48">
        <v>10924</v>
      </c>
      <c r="E10" s="87">
        <v>11437</v>
      </c>
      <c r="F10" s="203">
        <v>15.280898876404493</v>
      </c>
      <c r="G10" s="203">
        <v>0.6913079546501999</v>
      </c>
      <c r="H10" s="203">
        <v>1.26615902248981</v>
      </c>
    </row>
    <row r="11" spans="2:13" x14ac:dyDescent="0.3">
      <c r="B11" s="21" t="s">
        <v>339</v>
      </c>
      <c r="C11" s="49">
        <v>5969</v>
      </c>
      <c r="D11" s="49">
        <v>82706</v>
      </c>
      <c r="E11" s="88">
        <v>88675</v>
      </c>
      <c r="F11" s="204">
        <v>57.86828881248347</v>
      </c>
      <c r="G11" s="204">
        <v>-3.0126062738199955</v>
      </c>
      <c r="H11" s="204">
        <v>-0.42782069708947601</v>
      </c>
    </row>
    <row r="12" spans="2:13" x14ac:dyDescent="0.3">
      <c r="B12" s="61"/>
      <c r="C12" s="48"/>
      <c r="D12" s="48"/>
      <c r="E12" s="87"/>
      <c r="F12" s="203"/>
      <c r="G12" s="203"/>
      <c r="H12" s="203"/>
    </row>
    <row r="13" spans="2:13" x14ac:dyDescent="0.3">
      <c r="B13" s="21" t="s">
        <v>22</v>
      </c>
      <c r="C13" s="48"/>
      <c r="D13" s="48"/>
      <c r="E13" s="87"/>
      <c r="F13" s="203"/>
      <c r="G13" s="203"/>
      <c r="H13" s="203"/>
    </row>
    <row r="14" spans="2:13" x14ac:dyDescent="0.3">
      <c r="B14" s="61" t="s">
        <v>340</v>
      </c>
      <c r="C14" s="48">
        <v>2715</v>
      </c>
      <c r="D14" s="48">
        <v>14637</v>
      </c>
      <c r="E14" s="87">
        <v>17352</v>
      </c>
      <c r="F14" s="203">
        <v>144.15467625899279</v>
      </c>
      <c r="G14" s="203">
        <v>-21.739827835106663</v>
      </c>
      <c r="H14" s="203">
        <v>-12.42997728993187</v>
      </c>
    </row>
    <row r="15" spans="2:13" x14ac:dyDescent="0.3">
      <c r="B15" s="61" t="s">
        <v>341</v>
      </c>
      <c r="C15" s="48">
        <v>1929</v>
      </c>
      <c r="D15" s="48">
        <v>19209</v>
      </c>
      <c r="E15" s="87">
        <v>21138</v>
      </c>
      <c r="F15" s="203">
        <v>13.204225352112676</v>
      </c>
      <c r="G15" s="203">
        <v>-10.389065124090314</v>
      </c>
      <c r="H15" s="203">
        <v>-8.6516853932584237</v>
      </c>
    </row>
    <row r="16" spans="2:13" x14ac:dyDescent="0.3">
      <c r="B16" s="21" t="s">
        <v>342</v>
      </c>
      <c r="C16" s="49">
        <v>4644</v>
      </c>
      <c r="D16" s="49">
        <v>33846</v>
      </c>
      <c r="E16" s="88">
        <v>38490</v>
      </c>
      <c r="F16" s="204">
        <v>64.914772727272734</v>
      </c>
      <c r="G16" s="204">
        <v>-15.678018884376787</v>
      </c>
      <c r="H16" s="204">
        <v>-10.394598998952386</v>
      </c>
    </row>
    <row r="17" spans="2:10" x14ac:dyDescent="0.3">
      <c r="B17" s="61"/>
      <c r="C17" s="48"/>
      <c r="D17" s="48"/>
      <c r="E17" s="87"/>
      <c r="F17" s="203"/>
      <c r="G17" s="203"/>
      <c r="H17" s="203"/>
    </row>
    <row r="18" spans="2:10" x14ac:dyDescent="0.3">
      <c r="B18" s="21" t="s">
        <v>20</v>
      </c>
      <c r="C18" s="87"/>
      <c r="D18" s="205"/>
      <c r="E18" s="87"/>
      <c r="F18" s="203"/>
      <c r="G18" s="203"/>
      <c r="H18" s="203"/>
    </row>
    <row r="19" spans="2:10" x14ac:dyDescent="0.3">
      <c r="B19" s="61" t="s">
        <v>343</v>
      </c>
      <c r="C19" s="87">
        <v>4281</v>
      </c>
      <c r="D19" s="205">
        <v>29397</v>
      </c>
      <c r="E19" s="87">
        <v>33678</v>
      </c>
      <c r="F19" s="203">
        <v>44.824086603518268</v>
      </c>
      <c r="G19" s="203">
        <v>-22.639473684210532</v>
      </c>
      <c r="H19" s="203">
        <v>-17.770290067389393</v>
      </c>
    </row>
    <row r="20" spans="2:10" x14ac:dyDescent="0.3">
      <c r="B20" s="61" t="s">
        <v>344</v>
      </c>
      <c r="C20" s="87">
        <v>8021</v>
      </c>
      <c r="D20" s="205">
        <v>53620</v>
      </c>
      <c r="E20" s="87">
        <v>61641</v>
      </c>
      <c r="F20" s="203">
        <v>75.399081565711782</v>
      </c>
      <c r="G20" s="203">
        <v>7.2528703444413312</v>
      </c>
      <c r="H20" s="203">
        <v>12.963879267689272</v>
      </c>
    </row>
    <row r="21" spans="2:10" x14ac:dyDescent="0.3">
      <c r="B21" s="61" t="s">
        <v>345</v>
      </c>
      <c r="C21" s="87">
        <v>1174</v>
      </c>
      <c r="D21" s="205">
        <v>10914</v>
      </c>
      <c r="E21" s="87">
        <v>12088</v>
      </c>
      <c r="F21" s="203">
        <v>66.053748231966054</v>
      </c>
      <c r="G21" s="203">
        <v>-39.854513391381019</v>
      </c>
      <c r="H21" s="203">
        <v>-35.882883360738347</v>
      </c>
    </row>
    <row r="22" spans="2:10" x14ac:dyDescent="0.3">
      <c r="B22" s="21" t="s">
        <v>346</v>
      </c>
      <c r="C22" s="88">
        <v>13476</v>
      </c>
      <c r="D22" s="206">
        <v>93931</v>
      </c>
      <c r="E22" s="88">
        <v>107407</v>
      </c>
      <c r="F22" s="204">
        <v>63.623118018455571</v>
      </c>
      <c r="G22" s="204">
        <v>-11.502732240437163</v>
      </c>
      <c r="H22" s="204">
        <v>-6.0930614814296735</v>
      </c>
    </row>
    <row r="23" spans="2:10" x14ac:dyDescent="0.3">
      <c r="B23" s="61"/>
      <c r="C23" s="48"/>
      <c r="D23" s="48"/>
      <c r="E23" s="87"/>
      <c r="F23" s="203"/>
      <c r="G23" s="203"/>
      <c r="H23" s="203"/>
    </row>
    <row r="24" spans="2:10" x14ac:dyDescent="0.3">
      <c r="B24" s="21" t="s">
        <v>25</v>
      </c>
      <c r="C24" s="48"/>
      <c r="D24" s="48"/>
      <c r="E24" s="87"/>
      <c r="F24" s="203"/>
      <c r="G24" s="203"/>
      <c r="H24" s="203"/>
    </row>
    <row r="25" spans="2:10" x14ac:dyDescent="0.3">
      <c r="B25" s="61" t="s">
        <v>347</v>
      </c>
      <c r="C25" s="48">
        <v>4294</v>
      </c>
      <c r="D25" s="48">
        <v>33090</v>
      </c>
      <c r="E25" s="87">
        <v>37384</v>
      </c>
      <c r="F25" s="203">
        <v>65.855542680571659</v>
      </c>
      <c r="G25" s="203">
        <v>-12.808621643698448</v>
      </c>
      <c r="H25" s="203">
        <v>-7.7849037987173126</v>
      </c>
    </row>
    <row r="26" spans="2:10" x14ac:dyDescent="0.3">
      <c r="B26" s="61" t="s">
        <v>348</v>
      </c>
      <c r="C26" s="48">
        <v>3274</v>
      </c>
      <c r="D26" s="48">
        <v>30005</v>
      </c>
      <c r="E26" s="87">
        <v>33279</v>
      </c>
      <c r="F26" s="203">
        <v>48.07779285391225</v>
      </c>
      <c r="G26" s="203">
        <v>-22.079102500844005</v>
      </c>
      <c r="H26" s="203">
        <v>-18.269561373348399</v>
      </c>
    </row>
    <row r="27" spans="2:10" x14ac:dyDescent="0.3">
      <c r="B27" s="21" t="s">
        <v>346</v>
      </c>
      <c r="C27" s="49">
        <v>7568</v>
      </c>
      <c r="D27" s="49">
        <v>63095</v>
      </c>
      <c r="E27" s="88">
        <v>70663</v>
      </c>
      <c r="F27" s="204">
        <v>57.666666666666664</v>
      </c>
      <c r="G27" s="204">
        <v>-17.477569384498683</v>
      </c>
      <c r="H27" s="204">
        <v>-13.038716187944576</v>
      </c>
    </row>
    <row r="28" spans="2:10" x14ac:dyDescent="0.3">
      <c r="B28" s="61"/>
      <c r="C28" s="48"/>
      <c r="D28" s="48"/>
      <c r="E28" s="87"/>
      <c r="F28" s="203"/>
      <c r="G28" s="203"/>
      <c r="H28" s="203"/>
    </row>
    <row r="29" spans="2:10" x14ac:dyDescent="0.3">
      <c r="B29" s="21" t="s">
        <v>24</v>
      </c>
      <c r="C29" s="48"/>
      <c r="D29" s="48"/>
      <c r="E29" s="87"/>
      <c r="F29" s="203"/>
      <c r="G29" s="203"/>
      <c r="H29" s="203"/>
    </row>
    <row r="30" spans="2:10" x14ac:dyDescent="0.3">
      <c r="B30" s="61" t="s">
        <v>349</v>
      </c>
      <c r="C30" s="48">
        <v>7441</v>
      </c>
      <c r="D30" s="48">
        <v>50381</v>
      </c>
      <c r="E30" s="87">
        <v>57822</v>
      </c>
      <c r="F30" s="203">
        <v>650.10080645161293</v>
      </c>
      <c r="G30" s="203">
        <v>-5.6447232886974401</v>
      </c>
      <c r="H30" s="203">
        <v>6.3158475370952649</v>
      </c>
    </row>
    <row r="31" spans="2:10" x14ac:dyDescent="0.3">
      <c r="B31" s="61" t="s">
        <v>350</v>
      </c>
      <c r="C31" s="48">
        <v>3586</v>
      </c>
      <c r="D31" s="48">
        <v>20430</v>
      </c>
      <c r="E31" s="87">
        <v>24016</v>
      </c>
      <c r="F31" s="203">
        <v>48.059454995871185</v>
      </c>
      <c r="G31" s="203">
        <v>20.063469675599443</v>
      </c>
      <c r="H31" s="203">
        <v>23.551805741331421</v>
      </c>
    </row>
    <row r="32" spans="2:10" x14ac:dyDescent="0.3">
      <c r="B32" s="21" t="s">
        <v>339</v>
      </c>
      <c r="C32" s="49">
        <v>11027</v>
      </c>
      <c r="D32" s="49">
        <v>70811</v>
      </c>
      <c r="E32" s="88">
        <v>81838</v>
      </c>
      <c r="F32" s="204">
        <v>222.99355594610427</v>
      </c>
      <c r="G32" s="204">
        <v>0.56809305364218243</v>
      </c>
      <c r="H32" s="204">
        <v>10.854046732136812</v>
      </c>
      <c r="J32" s="466"/>
    </row>
    <row r="33" spans="2:8" x14ac:dyDescent="0.3">
      <c r="B33" s="21"/>
      <c r="C33" s="48"/>
      <c r="D33" s="48"/>
      <c r="E33" s="87"/>
      <c r="F33" s="203"/>
      <c r="G33" s="203"/>
      <c r="H33" s="203"/>
    </row>
    <row r="34" spans="2:8" x14ac:dyDescent="0.3">
      <c r="B34" s="21" t="s">
        <v>351</v>
      </c>
      <c r="C34" s="49">
        <f>C32+C27+C22+C16+C11</f>
        <v>42684</v>
      </c>
      <c r="D34" s="49">
        <f t="shared" ref="D34:E34" si="0">D32+D27+D22+D16+D11</f>
        <v>344389</v>
      </c>
      <c r="E34" s="88">
        <f t="shared" si="0"/>
        <v>387073</v>
      </c>
      <c r="F34" s="204">
        <v>85.204148045298751</v>
      </c>
      <c r="G34" s="204">
        <v>-8.993639392954444</v>
      </c>
      <c r="H34" s="204">
        <v>-3.586071188382689</v>
      </c>
    </row>
    <row r="35" spans="2:8" x14ac:dyDescent="0.3">
      <c r="B35" s="21"/>
      <c r="C35" s="27"/>
      <c r="D35" s="27"/>
      <c r="E35" s="77"/>
      <c r="F35" s="157"/>
      <c r="G35" s="157"/>
      <c r="H35" s="157"/>
    </row>
    <row r="36" spans="2:8" ht="15" thickBot="1" x14ac:dyDescent="0.35">
      <c r="B36" s="28" t="s">
        <v>352</v>
      </c>
      <c r="C36" s="47">
        <f>C34/$E$34*100</f>
        <v>11.027377264753676</v>
      </c>
      <c r="D36" s="47">
        <f t="shared" ref="D36:E36" si="1">D34/$E$34*100</f>
        <v>88.972622735246318</v>
      </c>
      <c r="E36" s="120">
        <f t="shared" si="1"/>
        <v>100</v>
      </c>
      <c r="F36" s="86" t="s">
        <v>108</v>
      </c>
      <c r="G36" s="86" t="s">
        <v>108</v>
      </c>
      <c r="H36" s="86" t="s">
        <v>108</v>
      </c>
    </row>
    <row r="37" spans="2:8" x14ac:dyDescent="0.3">
      <c r="B37" s="479" t="s">
        <v>1250</v>
      </c>
    </row>
    <row r="38" spans="2:8" x14ac:dyDescent="0.3">
      <c r="B38" s="479" t="s">
        <v>1245</v>
      </c>
      <c r="C38" s="479"/>
      <c r="D38" s="479"/>
    </row>
    <row r="39" spans="2:8" ht="26.4" x14ac:dyDescent="0.3">
      <c r="B39" s="479" t="s">
        <v>1251</v>
      </c>
      <c r="C39" s="479"/>
      <c r="D39" s="479"/>
    </row>
    <row r="40" spans="2:8" ht="17.25" customHeight="1" x14ac:dyDescent="0.3">
      <c r="B40" s="562" t="s">
        <v>1252</v>
      </c>
      <c r="C40" s="562"/>
      <c r="D40" s="562"/>
      <c r="E40" s="562"/>
      <c r="F40" s="562"/>
      <c r="G40" s="562"/>
      <c r="H40" s="562"/>
    </row>
    <row r="41" spans="2:8" x14ac:dyDescent="0.3">
      <c r="B41" s="479"/>
      <c r="C41" s="479"/>
      <c r="D41" s="479"/>
      <c r="F41" s="2"/>
    </row>
  </sheetData>
  <mergeCells count="6">
    <mergeCell ref="B40:H40"/>
    <mergeCell ref="B2:B5"/>
    <mergeCell ref="C2:E2"/>
    <mergeCell ref="F2:H4"/>
    <mergeCell ref="C3:C4"/>
    <mergeCell ref="E3:E4"/>
  </mergeCells>
  <pageMargins left="0.511811024" right="0.511811024" top="0.78740157499999996" bottom="0.78740157499999996" header="0.31496062000000002" footer="0.31496062000000002"/>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M44"/>
  <sheetViews>
    <sheetView showGridLines="0" workbookViewId="0"/>
  </sheetViews>
  <sheetFormatPr defaultRowHeight="14.4" x14ac:dyDescent="0.3"/>
  <cols>
    <col min="2" max="2" width="25.88671875" customWidth="1"/>
    <col min="3" max="3" width="11.5546875" bestFit="1" customWidth="1"/>
    <col min="4" max="4" width="9.33203125" bestFit="1" customWidth="1"/>
    <col min="5" max="5" width="11.5546875" bestFit="1" customWidth="1"/>
    <col min="6" max="6" width="12.33203125" bestFit="1" customWidth="1"/>
    <col min="7" max="7" width="10.6640625" bestFit="1" customWidth="1"/>
    <col min="8" max="8" width="9.88671875" bestFit="1" customWidth="1"/>
    <col min="9" max="12" width="9.33203125" bestFit="1" customWidth="1"/>
  </cols>
  <sheetData>
    <row r="1" spans="2:13" ht="15" thickBot="1" x14ac:dyDescent="0.35">
      <c r="B1" s="516" t="s">
        <v>353</v>
      </c>
      <c r="C1" s="516"/>
      <c r="D1" s="516"/>
      <c r="E1" s="516"/>
      <c r="F1" s="516"/>
      <c r="G1" s="516"/>
      <c r="H1" s="516"/>
      <c r="I1" s="516"/>
      <c r="J1" s="516"/>
      <c r="K1" s="516"/>
      <c r="L1" s="516"/>
      <c r="M1" s="465"/>
    </row>
    <row r="2" spans="2:13" ht="15" thickBot="1" x14ac:dyDescent="0.35">
      <c r="B2" s="527" t="s">
        <v>28</v>
      </c>
      <c r="C2" s="531" t="s">
        <v>115</v>
      </c>
      <c r="D2" s="533"/>
      <c r="E2" s="533"/>
      <c r="F2" s="533"/>
      <c r="G2" s="532"/>
      <c r="H2" s="534" t="s">
        <v>326</v>
      </c>
      <c r="I2" s="536"/>
      <c r="J2" s="536"/>
      <c r="K2" s="536"/>
      <c r="L2" s="536"/>
    </row>
    <row r="3" spans="2:13" ht="15" thickBot="1" x14ac:dyDescent="0.35">
      <c r="B3" s="540"/>
      <c r="C3" s="531" t="s">
        <v>354</v>
      </c>
      <c r="D3" s="533"/>
      <c r="E3" s="532"/>
      <c r="F3" s="529" t="s">
        <v>355</v>
      </c>
      <c r="G3" s="529" t="s">
        <v>27</v>
      </c>
      <c r="H3" s="539"/>
      <c r="I3" s="563"/>
      <c r="J3" s="563"/>
      <c r="K3" s="563"/>
      <c r="L3" s="563"/>
    </row>
    <row r="4" spans="2:13" ht="42" x14ac:dyDescent="0.3">
      <c r="B4" s="540"/>
      <c r="C4" s="102" t="s">
        <v>356</v>
      </c>
      <c r="D4" s="56" t="s">
        <v>358</v>
      </c>
      <c r="E4" s="529" t="s">
        <v>27</v>
      </c>
      <c r="F4" s="538"/>
      <c r="G4" s="538"/>
      <c r="H4" s="539"/>
      <c r="I4" s="563"/>
      <c r="J4" s="563"/>
      <c r="K4" s="563"/>
      <c r="L4" s="563"/>
    </row>
    <row r="5" spans="2:13" ht="29.4" thickBot="1" x14ac:dyDescent="0.35">
      <c r="B5" s="540"/>
      <c r="C5" s="58" t="s">
        <v>357</v>
      </c>
      <c r="D5" s="58" t="s">
        <v>359</v>
      </c>
      <c r="E5" s="530"/>
      <c r="F5" s="530"/>
      <c r="G5" s="530"/>
      <c r="H5" s="535"/>
      <c r="I5" s="537"/>
      <c r="J5" s="537"/>
      <c r="K5" s="537"/>
      <c r="L5" s="537"/>
    </row>
    <row r="6" spans="2:13" ht="15" thickBot="1" x14ac:dyDescent="0.35">
      <c r="B6" s="528"/>
      <c r="C6" s="102" t="s">
        <v>330</v>
      </c>
      <c r="D6" s="102" t="s">
        <v>331</v>
      </c>
      <c r="E6" s="102" t="s">
        <v>332</v>
      </c>
      <c r="F6" s="102" t="s">
        <v>360</v>
      </c>
      <c r="G6" s="102" t="s">
        <v>361</v>
      </c>
      <c r="H6" s="102" t="s">
        <v>362</v>
      </c>
      <c r="I6" s="102" t="s">
        <v>363</v>
      </c>
      <c r="J6" s="102" t="s">
        <v>364</v>
      </c>
      <c r="K6" s="102" t="s">
        <v>365</v>
      </c>
      <c r="L6" s="13" t="s">
        <v>366</v>
      </c>
    </row>
    <row r="7" spans="2:13" x14ac:dyDescent="0.3">
      <c r="B7" s="558"/>
      <c r="C7" s="56" t="s">
        <v>367</v>
      </c>
      <c r="D7" s="529" t="s">
        <v>368</v>
      </c>
      <c r="E7" s="56" t="s">
        <v>153</v>
      </c>
      <c r="F7" s="56" t="s">
        <v>153</v>
      </c>
      <c r="G7" s="56" t="s">
        <v>153</v>
      </c>
      <c r="H7" s="529" t="s">
        <v>32</v>
      </c>
      <c r="I7" s="529" t="s">
        <v>32</v>
      </c>
      <c r="J7" s="529" t="s">
        <v>32</v>
      </c>
      <c r="K7" s="529" t="s">
        <v>32</v>
      </c>
      <c r="L7" s="534" t="s">
        <v>32</v>
      </c>
    </row>
    <row r="8" spans="2:13" x14ac:dyDescent="0.3">
      <c r="B8" s="559"/>
      <c r="C8" s="102" t="s">
        <v>154</v>
      </c>
      <c r="D8" s="538"/>
      <c r="E8" s="102" t="s">
        <v>154</v>
      </c>
      <c r="F8" s="102" t="s">
        <v>154</v>
      </c>
      <c r="G8" s="102" t="s">
        <v>154</v>
      </c>
      <c r="H8" s="538"/>
      <c r="I8" s="538"/>
      <c r="J8" s="538"/>
      <c r="K8" s="538"/>
      <c r="L8" s="539"/>
    </row>
    <row r="9" spans="2:13" x14ac:dyDescent="0.3">
      <c r="B9" s="21" t="s">
        <v>23</v>
      </c>
      <c r="C9" s="102"/>
      <c r="D9" s="102"/>
      <c r="E9" s="102"/>
      <c r="F9" s="102"/>
      <c r="G9" s="102"/>
      <c r="H9" s="102"/>
      <c r="I9" s="102"/>
      <c r="J9" s="102"/>
      <c r="K9" s="102"/>
      <c r="L9" s="13"/>
    </row>
    <row r="10" spans="2:13" x14ac:dyDescent="0.3">
      <c r="B10" s="61" t="s">
        <v>369</v>
      </c>
      <c r="C10" s="45">
        <v>998.79000000000008</v>
      </c>
      <c r="D10" s="45">
        <v>31.800000000000015</v>
      </c>
      <c r="E10" s="45">
        <v>1030.5900000000001</v>
      </c>
      <c r="F10" s="45">
        <v>12189.45000000001</v>
      </c>
      <c r="G10" s="45">
        <v>13220.04000000001</v>
      </c>
      <c r="H10" s="138">
        <v>72.508549518118073</v>
      </c>
      <c r="I10" s="138">
        <v>-39.578187345620343</v>
      </c>
      <c r="J10" s="138">
        <v>63.168727537562752</v>
      </c>
      <c r="K10" s="138">
        <v>1.9814919084619076</v>
      </c>
      <c r="L10" s="134">
        <v>5.0525181536877906</v>
      </c>
    </row>
    <row r="11" spans="2:13" x14ac:dyDescent="0.3">
      <c r="B11" s="61" t="s">
        <v>370</v>
      </c>
      <c r="C11" s="45">
        <v>2052.1299999999997</v>
      </c>
      <c r="D11" s="45">
        <v>640.21999999999969</v>
      </c>
      <c r="E11" s="45">
        <v>2692.3499999999995</v>
      </c>
      <c r="F11" s="45">
        <v>21747.210000000014</v>
      </c>
      <c r="G11" s="45">
        <v>24439.560000000012</v>
      </c>
      <c r="H11" s="138">
        <v>57.524141424996515</v>
      </c>
      <c r="I11" s="138">
        <v>27.179181565355528</v>
      </c>
      <c r="J11" s="138">
        <v>49.066517545705167</v>
      </c>
      <c r="K11" s="138">
        <v>-2.221717656527078</v>
      </c>
      <c r="L11" s="134">
        <v>1.6303988482790022</v>
      </c>
    </row>
    <row r="12" spans="2:13" x14ac:dyDescent="0.3">
      <c r="B12" s="61" t="s">
        <v>371</v>
      </c>
      <c r="C12" s="45">
        <v>275.43</v>
      </c>
      <c r="D12" s="45">
        <v>91.710000000000036</v>
      </c>
      <c r="E12" s="45">
        <v>367.14000000000004</v>
      </c>
      <c r="F12" s="45">
        <v>5245.9300000000021</v>
      </c>
      <c r="G12" s="45">
        <v>5613.0700000000024</v>
      </c>
      <c r="H12" s="138">
        <v>-10.040173759675996</v>
      </c>
      <c r="I12" s="138">
        <v>-48.627604750168032</v>
      </c>
      <c r="J12" s="138">
        <v>-24.252615073552153</v>
      </c>
      <c r="K12" s="138">
        <v>2.2658245121547571</v>
      </c>
      <c r="L12" s="134">
        <v>-2.3511013663068958E-2</v>
      </c>
    </row>
    <row r="13" spans="2:13" x14ac:dyDescent="0.3">
      <c r="B13" s="21" t="s">
        <v>372</v>
      </c>
      <c r="C13" s="46">
        <v>3326.3499999999995</v>
      </c>
      <c r="D13" s="46">
        <v>763.72999999999979</v>
      </c>
      <c r="E13" s="46">
        <v>4090.0799999999995</v>
      </c>
      <c r="F13" s="46">
        <v>39182.590000000026</v>
      </c>
      <c r="G13" s="46">
        <v>43272.670000000027</v>
      </c>
      <c r="H13" s="191">
        <v>52.034608686908371</v>
      </c>
      <c r="I13" s="191">
        <v>3.9725001701721885</v>
      </c>
      <c r="J13" s="191">
        <v>39.954284775735324</v>
      </c>
      <c r="K13" s="191">
        <v>-0.3587407682804189</v>
      </c>
      <c r="L13" s="192">
        <v>2.4299757847470627</v>
      </c>
    </row>
    <row r="14" spans="2:13" x14ac:dyDescent="0.3">
      <c r="B14" s="61"/>
      <c r="C14" s="45"/>
      <c r="D14" s="45"/>
      <c r="E14" s="45"/>
      <c r="F14" s="45"/>
      <c r="G14" s="45"/>
      <c r="H14" s="138"/>
      <c r="I14" s="138"/>
      <c r="J14" s="138"/>
      <c r="K14" s="138"/>
      <c r="L14" s="134"/>
    </row>
    <row r="15" spans="2:13" x14ac:dyDescent="0.3">
      <c r="B15" s="21" t="s">
        <v>22</v>
      </c>
      <c r="C15" s="45"/>
      <c r="D15" s="45"/>
      <c r="E15" s="45"/>
      <c r="F15" s="45"/>
      <c r="G15" s="45"/>
      <c r="H15" s="138"/>
      <c r="I15" s="138"/>
      <c r="J15" s="138"/>
      <c r="K15" s="138"/>
      <c r="L15" s="134"/>
    </row>
    <row r="16" spans="2:13" x14ac:dyDescent="0.3">
      <c r="B16" s="61" t="s">
        <v>373</v>
      </c>
      <c r="C16" s="45">
        <v>1153.1399999999996</v>
      </c>
      <c r="D16" s="45">
        <v>107.44000000000003</v>
      </c>
      <c r="E16" s="45">
        <v>1260.5799999999997</v>
      </c>
      <c r="F16" s="45">
        <v>6558.1600000000035</v>
      </c>
      <c r="G16" s="45">
        <v>7818.7400000000034</v>
      </c>
      <c r="H16" s="138">
        <v>140.82450974249724</v>
      </c>
      <c r="I16" s="138">
        <v>83.626730473423393</v>
      </c>
      <c r="J16" s="138">
        <v>134.5963449584992</v>
      </c>
      <c r="K16" s="138">
        <v>-20.898249744596075</v>
      </c>
      <c r="L16" s="134">
        <v>-11.433791754312583</v>
      </c>
    </row>
    <row r="17" spans="2:12" x14ac:dyDescent="0.3">
      <c r="B17" s="61" t="s">
        <v>374</v>
      </c>
      <c r="C17" s="45">
        <v>991.44999999999993</v>
      </c>
      <c r="D17" s="45">
        <v>78.750000000000028</v>
      </c>
      <c r="E17" s="45">
        <v>1070.2</v>
      </c>
      <c r="F17" s="45">
        <v>9163.1099999999988</v>
      </c>
      <c r="G17" s="45">
        <v>10233.31</v>
      </c>
      <c r="H17" s="138">
        <v>-6.134022570627895</v>
      </c>
      <c r="I17" s="138">
        <v>-32.112068965517217</v>
      </c>
      <c r="J17" s="138">
        <v>-8.7047021087831808</v>
      </c>
      <c r="K17" s="138">
        <v>-8.9052657949990515</v>
      </c>
      <c r="L17" s="134">
        <v>-8.8843321057917706</v>
      </c>
    </row>
    <row r="18" spans="2:12" x14ac:dyDescent="0.3">
      <c r="B18" s="21" t="s">
        <v>375</v>
      </c>
      <c r="C18" s="46">
        <v>2144.5899999999997</v>
      </c>
      <c r="D18" s="46">
        <v>186.19000000000005</v>
      </c>
      <c r="E18" s="46">
        <v>2330.7799999999997</v>
      </c>
      <c r="F18" s="46">
        <v>15721.270000000002</v>
      </c>
      <c r="G18" s="46">
        <v>18052.050000000003</v>
      </c>
      <c r="H18" s="191">
        <v>39.706332610239258</v>
      </c>
      <c r="I18" s="191">
        <v>6.693026187611073</v>
      </c>
      <c r="J18" s="191">
        <v>36.336410112425256</v>
      </c>
      <c r="K18" s="191">
        <v>-14.323963319231336</v>
      </c>
      <c r="L18" s="192">
        <v>-10.00635616984682</v>
      </c>
    </row>
    <row r="19" spans="2:12" x14ac:dyDescent="0.3">
      <c r="B19" s="61"/>
      <c r="C19" s="45"/>
      <c r="D19" s="45"/>
      <c r="E19" s="45"/>
      <c r="F19" s="45"/>
      <c r="G19" s="45"/>
      <c r="H19" s="138"/>
      <c r="I19" s="138"/>
      <c r="J19" s="138"/>
      <c r="K19" s="138"/>
      <c r="L19" s="134"/>
    </row>
    <row r="20" spans="2:12" x14ac:dyDescent="0.3">
      <c r="B20" s="21" t="s">
        <v>20</v>
      </c>
      <c r="C20" s="45"/>
      <c r="D20" s="45"/>
      <c r="E20" s="45"/>
      <c r="F20" s="45"/>
      <c r="G20" s="45"/>
      <c r="H20" s="138"/>
      <c r="I20" s="138"/>
      <c r="J20" s="138"/>
      <c r="K20" s="138"/>
      <c r="L20" s="134"/>
    </row>
    <row r="21" spans="2:12" x14ac:dyDescent="0.3">
      <c r="B21" s="61" t="s">
        <v>376</v>
      </c>
      <c r="C21" s="45">
        <v>2789.0400000000004</v>
      </c>
      <c r="D21" s="45">
        <v>235.43999999999988</v>
      </c>
      <c r="E21" s="45">
        <v>3024.4800000000005</v>
      </c>
      <c r="F21" s="45">
        <v>15208.910000000016</v>
      </c>
      <c r="G21" s="45">
        <v>18233.390000000018</v>
      </c>
      <c r="H21" s="138">
        <v>17.525304027575306</v>
      </c>
      <c r="I21" s="138">
        <v>-31.867114249334449</v>
      </c>
      <c r="J21" s="138">
        <v>11.24728730643325</v>
      </c>
      <c r="K21" s="138">
        <v>-11.981043027050465</v>
      </c>
      <c r="L21" s="134">
        <v>-8.8231573125683305</v>
      </c>
    </row>
    <row r="22" spans="2:12" x14ac:dyDescent="0.3">
      <c r="B22" s="61" t="s">
        <v>377</v>
      </c>
      <c r="C22" s="45">
        <v>5132.2700000000004</v>
      </c>
      <c r="D22" s="45">
        <v>649.5</v>
      </c>
      <c r="E22" s="45">
        <v>5781.77</v>
      </c>
      <c r="F22" s="45">
        <v>27561.970000000005</v>
      </c>
      <c r="G22" s="45">
        <v>33343.740000000005</v>
      </c>
      <c r="H22" s="138">
        <v>72.056964889754596</v>
      </c>
      <c r="I22" s="138">
        <v>-15.620858991347731</v>
      </c>
      <c r="J22" s="138">
        <v>54.072477169345248</v>
      </c>
      <c r="K22" s="138">
        <v>19.00081861184848</v>
      </c>
      <c r="L22" s="134">
        <v>23.890912428164167</v>
      </c>
    </row>
    <row r="23" spans="2:12" x14ac:dyDescent="0.3">
      <c r="B23" s="61" t="s">
        <v>378</v>
      </c>
      <c r="C23" s="45">
        <v>765.44999999999993</v>
      </c>
      <c r="D23" s="45">
        <v>155.72999999999996</v>
      </c>
      <c r="E23" s="45">
        <v>921.17999999999984</v>
      </c>
      <c r="F23" s="45">
        <v>4968.3999999999987</v>
      </c>
      <c r="G23" s="45">
        <v>5889.5799999999981</v>
      </c>
      <c r="H23" s="138">
        <v>69.313632241367856</v>
      </c>
      <c r="I23" s="138">
        <v>-9.2799720377490615</v>
      </c>
      <c r="J23" s="138">
        <v>47.684168336673324</v>
      </c>
      <c r="K23" s="138">
        <v>-39.057329090913562</v>
      </c>
      <c r="L23" s="134">
        <v>-32.892450488985737</v>
      </c>
    </row>
    <row r="24" spans="2:12" x14ac:dyDescent="0.3">
      <c r="B24" s="21" t="s">
        <v>375</v>
      </c>
      <c r="C24" s="46">
        <v>8686.760000000002</v>
      </c>
      <c r="D24" s="46">
        <v>1040.6699999999998</v>
      </c>
      <c r="E24" s="46">
        <v>9727.43</v>
      </c>
      <c r="F24" s="46">
        <v>47739.280000000021</v>
      </c>
      <c r="G24" s="46">
        <v>57466.710000000021</v>
      </c>
      <c r="H24" s="191">
        <v>49.562336866318233</v>
      </c>
      <c r="I24" s="191">
        <v>-19.137346926089403</v>
      </c>
      <c r="J24" s="191">
        <v>37.101061580700986</v>
      </c>
      <c r="K24" s="191">
        <v>-1.7566157339543476</v>
      </c>
      <c r="L24" s="192">
        <v>3.1941560068201813</v>
      </c>
    </row>
    <row r="25" spans="2:12" x14ac:dyDescent="0.3">
      <c r="B25" s="61"/>
      <c r="C25" s="45"/>
      <c r="D25" s="45"/>
      <c r="E25" s="45"/>
      <c r="F25" s="45"/>
      <c r="G25" s="45"/>
      <c r="H25" s="138"/>
      <c r="I25" s="138"/>
      <c r="J25" s="138"/>
      <c r="K25" s="138"/>
      <c r="L25" s="134"/>
    </row>
    <row r="26" spans="2:12" x14ac:dyDescent="0.3">
      <c r="B26" s="21" t="s">
        <v>25</v>
      </c>
      <c r="C26" s="45"/>
      <c r="D26" s="45"/>
      <c r="E26" s="45"/>
      <c r="F26" s="45"/>
      <c r="G26" s="45"/>
      <c r="H26" s="138"/>
      <c r="I26" s="138"/>
      <c r="J26" s="138"/>
      <c r="K26" s="138"/>
      <c r="L26" s="134"/>
    </row>
    <row r="27" spans="2:12" x14ac:dyDescent="0.3">
      <c r="B27" s="61" t="s">
        <v>379</v>
      </c>
      <c r="C27" s="45">
        <v>2701.0499999999997</v>
      </c>
      <c r="D27" s="45">
        <v>598.07999999999981</v>
      </c>
      <c r="E27" s="45">
        <v>3299.1299999999997</v>
      </c>
      <c r="F27" s="45">
        <v>16359.86</v>
      </c>
      <c r="G27" s="45">
        <v>19658.990000000002</v>
      </c>
      <c r="H27" s="138">
        <v>59.438639985833184</v>
      </c>
      <c r="I27" s="138">
        <v>23.262092702128932</v>
      </c>
      <c r="J27" s="138">
        <v>51.384153700024314</v>
      </c>
      <c r="K27" s="138">
        <v>-5.2305535602567339</v>
      </c>
      <c r="L27" s="134">
        <v>1.1155167829006274</v>
      </c>
    </row>
    <row r="28" spans="2:12" x14ac:dyDescent="0.3">
      <c r="B28" s="61" t="s">
        <v>380</v>
      </c>
      <c r="C28" s="45">
        <v>2030.44</v>
      </c>
      <c r="D28" s="45">
        <v>755.21999999999935</v>
      </c>
      <c r="E28" s="45">
        <v>2785.6599999999994</v>
      </c>
      <c r="F28" s="45">
        <v>14028.02000000002</v>
      </c>
      <c r="G28" s="45">
        <v>16813.680000000018</v>
      </c>
      <c r="H28" s="138">
        <v>56.888864849828849</v>
      </c>
      <c r="I28" s="138">
        <v>21.141445574412021</v>
      </c>
      <c r="J28" s="138">
        <v>45.267285840186467</v>
      </c>
      <c r="K28" s="138">
        <v>-17.832077308494654</v>
      </c>
      <c r="L28" s="134">
        <v>-11.460300926961953</v>
      </c>
    </row>
    <row r="29" spans="2:12" x14ac:dyDescent="0.3">
      <c r="B29" s="21" t="s">
        <v>375</v>
      </c>
      <c r="C29" s="46">
        <v>4731.49</v>
      </c>
      <c r="D29" s="46">
        <v>1353.2999999999993</v>
      </c>
      <c r="E29" s="46">
        <v>6084.7899999999991</v>
      </c>
      <c r="F29" s="46">
        <v>30387.880000000019</v>
      </c>
      <c r="G29" s="46">
        <v>36472.67000000002</v>
      </c>
      <c r="H29" s="191">
        <v>58.334365138590961</v>
      </c>
      <c r="I29" s="191">
        <v>22.069581375210777</v>
      </c>
      <c r="J29" s="191">
        <v>48.521084131493872</v>
      </c>
      <c r="K29" s="191">
        <v>-11.496371942712925</v>
      </c>
      <c r="L29" s="192">
        <v>-5.0984203309212273</v>
      </c>
    </row>
    <row r="30" spans="2:12" x14ac:dyDescent="0.3">
      <c r="B30" s="61"/>
      <c r="C30" s="45"/>
      <c r="D30" s="45"/>
      <c r="E30" s="45"/>
      <c r="F30" s="45"/>
      <c r="G30" s="45"/>
      <c r="H30" s="138"/>
      <c r="I30" s="138"/>
      <c r="J30" s="138"/>
      <c r="K30" s="138"/>
      <c r="L30" s="134"/>
    </row>
    <row r="31" spans="2:12" x14ac:dyDescent="0.3">
      <c r="B31" s="21" t="s">
        <v>24</v>
      </c>
      <c r="C31" s="45"/>
      <c r="D31" s="45"/>
      <c r="E31" s="45"/>
      <c r="F31" s="45"/>
      <c r="G31" s="45"/>
      <c r="H31" s="138"/>
      <c r="I31" s="138"/>
      <c r="J31" s="138"/>
      <c r="K31" s="138"/>
      <c r="L31" s="134"/>
    </row>
    <row r="32" spans="2:12" x14ac:dyDescent="0.3">
      <c r="B32" s="61" t="s">
        <v>381</v>
      </c>
      <c r="C32" s="45">
        <v>3888.8</v>
      </c>
      <c r="D32" s="45">
        <v>631.76999999999987</v>
      </c>
      <c r="E32" s="45">
        <v>4520.57</v>
      </c>
      <c r="F32" s="45">
        <v>24678.699999999997</v>
      </c>
      <c r="G32" s="45">
        <v>29199.269999999997</v>
      </c>
      <c r="H32" s="138">
        <v>485.60973406017541</v>
      </c>
      <c r="I32" s="138">
        <v>3.2607629695007967</v>
      </c>
      <c r="J32" s="138">
        <v>254.30996645452547</v>
      </c>
      <c r="K32" s="138">
        <v>-4.8809658251066645</v>
      </c>
      <c r="L32" s="134">
        <v>7.2676376100025752</v>
      </c>
    </row>
    <row r="33" spans="2:12" x14ac:dyDescent="0.3">
      <c r="B33" s="61" t="s">
        <v>382</v>
      </c>
      <c r="C33" s="45">
        <v>2283.1100000000006</v>
      </c>
      <c r="D33" s="45">
        <v>302.17000000000007</v>
      </c>
      <c r="E33" s="45">
        <v>2585.2800000000007</v>
      </c>
      <c r="F33" s="45">
        <v>12262.189999999993</v>
      </c>
      <c r="G33" s="45">
        <v>14847.469999999994</v>
      </c>
      <c r="H33" s="138">
        <v>17.433660636672755</v>
      </c>
      <c r="I33" s="138">
        <v>229.34059945504094</v>
      </c>
      <c r="J33" s="138">
        <v>26.983378521749412</v>
      </c>
      <c r="K33" s="138">
        <v>40.57324380745586</v>
      </c>
      <c r="L33" s="134">
        <v>38.001619123126737</v>
      </c>
    </row>
    <row r="34" spans="2:12" x14ac:dyDescent="0.3">
      <c r="B34" s="21" t="s">
        <v>283</v>
      </c>
      <c r="C34" s="46">
        <v>6171.9100000000008</v>
      </c>
      <c r="D34" s="46">
        <v>933.93999999999994</v>
      </c>
      <c r="E34" s="46">
        <v>7105.85</v>
      </c>
      <c r="F34" s="46">
        <v>36940.889999999992</v>
      </c>
      <c r="G34" s="46">
        <v>44046.739999999991</v>
      </c>
      <c r="H34" s="191">
        <v>136.63212216714018</v>
      </c>
      <c r="I34" s="191">
        <v>32.743010645706882</v>
      </c>
      <c r="J34" s="191">
        <v>114.5615677275198</v>
      </c>
      <c r="K34" s="191">
        <v>6.5559768847751831</v>
      </c>
      <c r="L34" s="192">
        <v>15.973939872342836</v>
      </c>
    </row>
    <row r="35" spans="2:12" x14ac:dyDescent="0.3">
      <c r="B35" s="21"/>
      <c r="C35" s="45"/>
      <c r="D35" s="45"/>
      <c r="E35" s="45"/>
      <c r="F35" s="45"/>
      <c r="G35" s="45"/>
      <c r="H35" s="138"/>
      <c r="I35" s="138"/>
      <c r="J35" s="138"/>
      <c r="K35" s="138"/>
      <c r="L35" s="134"/>
    </row>
    <row r="36" spans="2:12" x14ac:dyDescent="0.3">
      <c r="B36" s="21" t="s">
        <v>383</v>
      </c>
      <c r="C36" s="46">
        <f>C34+C29+C24+C18+C13</f>
        <v>25061.100000000002</v>
      </c>
      <c r="D36" s="46">
        <f t="shared" ref="D36:G36" si="0">D34+D29+D24+D18+D13</f>
        <v>4277.829999999999</v>
      </c>
      <c r="E36" s="46">
        <f t="shared" si="0"/>
        <v>29338.929999999997</v>
      </c>
      <c r="F36" s="46">
        <f t="shared" si="0"/>
        <v>169971.91000000009</v>
      </c>
      <c r="G36" s="46">
        <f t="shared" si="0"/>
        <v>199310.84000000008</v>
      </c>
      <c r="H36" s="191">
        <v>65.664745233877156</v>
      </c>
      <c r="I36" s="191">
        <v>6.7264271921201768</v>
      </c>
      <c r="J36" s="191">
        <v>53.31942921703903</v>
      </c>
      <c r="K36" s="191">
        <v>-3.0225063764680926</v>
      </c>
      <c r="L36" s="192">
        <v>2.5233782254657555</v>
      </c>
    </row>
    <row r="37" spans="2:12" x14ac:dyDescent="0.3">
      <c r="B37" s="21"/>
      <c r="C37" s="46"/>
      <c r="D37" s="46"/>
      <c r="E37" s="46"/>
      <c r="F37" s="46"/>
      <c r="G37" s="46"/>
      <c r="H37" s="46"/>
      <c r="I37" s="46"/>
      <c r="J37" s="46"/>
      <c r="K37" s="46"/>
      <c r="L37" s="52"/>
    </row>
    <row r="38" spans="2:12" ht="15" thickBot="1" x14ac:dyDescent="0.35">
      <c r="B38" s="28" t="s">
        <v>384</v>
      </c>
      <c r="C38" s="47">
        <f>C36/$E$36*100</f>
        <v>85.419270573262224</v>
      </c>
      <c r="D38" s="47">
        <f>D36/$E$36*100</f>
        <v>14.580729426737784</v>
      </c>
      <c r="E38" s="47">
        <f>E36/$G$36*100</f>
        <v>14.720187823201178</v>
      </c>
      <c r="F38" s="47">
        <f>F36/$G$36*100</f>
        <v>85.279812176798814</v>
      </c>
      <c r="G38" s="47">
        <v>100</v>
      </c>
      <c r="H38" s="47" t="s">
        <v>108</v>
      </c>
      <c r="I38" s="47" t="s">
        <v>108</v>
      </c>
      <c r="J38" s="47" t="s">
        <v>108</v>
      </c>
      <c r="K38" s="47" t="s">
        <v>108</v>
      </c>
      <c r="L38" s="315" t="s">
        <v>108</v>
      </c>
    </row>
    <row r="39" spans="2:12" x14ac:dyDescent="0.3">
      <c r="B39" s="479" t="s">
        <v>1250</v>
      </c>
    </row>
    <row r="40" spans="2:12" x14ac:dyDescent="0.3">
      <c r="B40" s="479" t="s">
        <v>1245</v>
      </c>
    </row>
    <row r="41" spans="2:12" ht="15.6" x14ac:dyDescent="0.3">
      <c r="B41" s="478" t="s">
        <v>1253</v>
      </c>
      <c r="C41" s="480"/>
      <c r="D41" s="479"/>
      <c r="E41" s="478"/>
    </row>
    <row r="42" spans="2:12" ht="15.6" x14ac:dyDescent="0.3">
      <c r="B42" s="478" t="s">
        <v>1254</v>
      </c>
      <c r="C42" s="480"/>
      <c r="D42" s="479"/>
      <c r="E42" s="478"/>
    </row>
    <row r="43" spans="2:12" ht="15.6" x14ac:dyDescent="0.3">
      <c r="B43" s="478" t="s">
        <v>1255</v>
      </c>
      <c r="C43" s="480"/>
      <c r="D43" s="479"/>
      <c r="E43" s="478"/>
    </row>
    <row r="44" spans="2:12" ht="15.6" x14ac:dyDescent="0.3">
      <c r="B44" s="478" t="s">
        <v>1256</v>
      </c>
      <c r="C44" s="480"/>
      <c r="D44" s="479"/>
      <c r="E44" s="478"/>
    </row>
  </sheetData>
  <mergeCells count="14">
    <mergeCell ref="L7:L8"/>
    <mergeCell ref="B7:B8"/>
    <mergeCell ref="D7:D8"/>
    <mergeCell ref="H7:H8"/>
    <mergeCell ref="I7:I8"/>
    <mergeCell ref="J7:J8"/>
    <mergeCell ref="K7:K8"/>
    <mergeCell ref="B2:B6"/>
    <mergeCell ref="C2:G2"/>
    <mergeCell ref="H2:L5"/>
    <mergeCell ref="C3:E3"/>
    <mergeCell ref="F3:F5"/>
    <mergeCell ref="G3:G5"/>
    <mergeCell ref="E4:E5"/>
  </mergeCells>
  <pageMargins left="0.511811024" right="0.511811024" top="0.78740157499999996" bottom="0.78740157499999996" header="0.31496062000000002" footer="0.31496062000000002"/>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M36"/>
  <sheetViews>
    <sheetView showGridLines="0" workbookViewId="0"/>
  </sheetViews>
  <sheetFormatPr defaultRowHeight="14.4" x14ac:dyDescent="0.3"/>
  <cols>
    <col min="2" max="2" width="27.109375" customWidth="1"/>
    <col min="3" max="7" width="10.109375" customWidth="1"/>
  </cols>
  <sheetData>
    <row r="1" spans="2:13" ht="15" thickBot="1" x14ac:dyDescent="0.35">
      <c r="B1" s="516" t="s">
        <v>385</v>
      </c>
      <c r="C1" s="516"/>
      <c r="D1" s="516"/>
      <c r="E1" s="516"/>
      <c r="F1" s="516"/>
      <c r="G1" s="516"/>
      <c r="H1" s="465"/>
      <c r="I1" s="465"/>
      <c r="J1" s="465"/>
      <c r="K1" s="465"/>
      <c r="L1" s="465"/>
      <c r="M1" s="465"/>
    </row>
    <row r="2" spans="2:13" ht="15" thickBot="1" x14ac:dyDescent="0.35">
      <c r="B2" s="564" t="s">
        <v>28</v>
      </c>
      <c r="C2" s="531" t="s">
        <v>261</v>
      </c>
      <c r="D2" s="533"/>
      <c r="E2" s="533"/>
      <c r="F2" s="532"/>
      <c r="G2" s="534" t="s">
        <v>27</v>
      </c>
    </row>
    <row r="3" spans="2:13" ht="27" thickBot="1" x14ac:dyDescent="0.35">
      <c r="B3" s="565"/>
      <c r="C3" s="102" t="s">
        <v>386</v>
      </c>
      <c r="D3" s="56" t="s">
        <v>252</v>
      </c>
      <c r="E3" s="56" t="s">
        <v>253</v>
      </c>
      <c r="F3" s="56" t="s">
        <v>254</v>
      </c>
      <c r="G3" s="535"/>
    </row>
    <row r="4" spans="2:13" x14ac:dyDescent="0.3">
      <c r="B4" s="209"/>
      <c r="C4" s="62" t="s">
        <v>67</v>
      </c>
      <c r="D4" s="59" t="s">
        <v>67</v>
      </c>
      <c r="E4" s="62" t="s">
        <v>67</v>
      </c>
      <c r="F4" s="59" t="s">
        <v>67</v>
      </c>
      <c r="G4" s="62" t="s">
        <v>67</v>
      </c>
    </row>
    <row r="5" spans="2:13" x14ac:dyDescent="0.3">
      <c r="B5" s="152" t="s">
        <v>23</v>
      </c>
      <c r="C5" s="77"/>
      <c r="D5" s="156"/>
      <c r="E5" s="77"/>
      <c r="F5" s="156"/>
      <c r="G5" s="77"/>
    </row>
    <row r="6" spans="2:13" x14ac:dyDescent="0.3">
      <c r="B6" s="147" t="s">
        <v>387</v>
      </c>
      <c r="C6" s="85">
        <v>1713</v>
      </c>
      <c r="D6" s="84">
        <v>1920</v>
      </c>
      <c r="E6" s="85">
        <v>7197</v>
      </c>
      <c r="F6" s="84">
        <v>16662</v>
      </c>
      <c r="G6" s="85">
        <v>27492</v>
      </c>
    </row>
    <row r="7" spans="2:13" x14ac:dyDescent="0.3">
      <c r="B7" s="147" t="s">
        <v>388</v>
      </c>
      <c r="C7" s="85">
        <v>3743</v>
      </c>
      <c r="D7" s="84">
        <v>5920</v>
      </c>
      <c r="E7" s="85">
        <v>9715</v>
      </c>
      <c r="F7" s="84">
        <v>30368</v>
      </c>
      <c r="G7" s="85">
        <v>49746</v>
      </c>
    </row>
    <row r="8" spans="2:13" x14ac:dyDescent="0.3">
      <c r="B8" s="147" t="s">
        <v>389</v>
      </c>
      <c r="C8" s="24">
        <v>513</v>
      </c>
      <c r="D8" s="79">
        <v>561</v>
      </c>
      <c r="E8" s="85">
        <v>734</v>
      </c>
      <c r="F8" s="84">
        <v>9629</v>
      </c>
      <c r="G8" s="85">
        <v>11437</v>
      </c>
    </row>
    <row r="9" spans="2:13" x14ac:dyDescent="0.3">
      <c r="B9" s="152" t="s">
        <v>390</v>
      </c>
      <c r="C9" s="81">
        <v>5969</v>
      </c>
      <c r="D9" s="83">
        <v>8401</v>
      </c>
      <c r="E9" s="81">
        <v>17646</v>
      </c>
      <c r="F9" s="83">
        <v>56659</v>
      </c>
      <c r="G9" s="81">
        <v>88675</v>
      </c>
    </row>
    <row r="10" spans="2:13" x14ac:dyDescent="0.3">
      <c r="B10" s="147"/>
      <c r="C10" s="24"/>
      <c r="D10" s="79"/>
      <c r="E10" s="24"/>
      <c r="F10" s="79"/>
      <c r="G10" s="24"/>
    </row>
    <row r="11" spans="2:13" x14ac:dyDescent="0.3">
      <c r="B11" s="152" t="s">
        <v>22</v>
      </c>
      <c r="C11" s="24"/>
      <c r="D11" s="79"/>
      <c r="E11" s="24"/>
      <c r="F11" s="79"/>
      <c r="G11" s="24"/>
    </row>
    <row r="12" spans="2:13" x14ac:dyDescent="0.3">
      <c r="B12" s="147" t="s">
        <v>391</v>
      </c>
      <c r="C12" s="85">
        <v>2715</v>
      </c>
      <c r="D12" s="84">
        <v>3685</v>
      </c>
      <c r="E12" s="85">
        <v>3030</v>
      </c>
      <c r="F12" s="84">
        <v>7922</v>
      </c>
      <c r="G12" s="85">
        <v>17352</v>
      </c>
    </row>
    <row r="13" spans="2:13" x14ac:dyDescent="0.3">
      <c r="B13" s="147" t="s">
        <v>392</v>
      </c>
      <c r="C13" s="85">
        <v>1929</v>
      </c>
      <c r="D13" s="84">
        <v>2634</v>
      </c>
      <c r="E13" s="85">
        <v>6390</v>
      </c>
      <c r="F13" s="84">
        <v>10185</v>
      </c>
      <c r="G13" s="85">
        <v>21138</v>
      </c>
    </row>
    <row r="14" spans="2:13" x14ac:dyDescent="0.3">
      <c r="B14" s="152" t="s">
        <v>390</v>
      </c>
      <c r="C14" s="81">
        <v>4644</v>
      </c>
      <c r="D14" s="83">
        <v>6319</v>
      </c>
      <c r="E14" s="81">
        <v>9420</v>
      </c>
      <c r="F14" s="83">
        <v>18107</v>
      </c>
      <c r="G14" s="81">
        <v>38490</v>
      </c>
    </row>
    <row r="15" spans="2:13" x14ac:dyDescent="0.3">
      <c r="B15" s="147"/>
      <c r="C15" s="24"/>
      <c r="D15" s="79"/>
      <c r="E15" s="24"/>
      <c r="F15" s="79"/>
      <c r="G15" s="24"/>
    </row>
    <row r="16" spans="2:13" x14ac:dyDescent="0.3">
      <c r="B16" s="152" t="s">
        <v>20</v>
      </c>
      <c r="C16" s="24"/>
      <c r="D16" s="79"/>
      <c r="E16" s="24"/>
      <c r="F16" s="79"/>
      <c r="G16" s="24"/>
    </row>
    <row r="17" spans="2:7" x14ac:dyDescent="0.3">
      <c r="B17" s="147" t="s">
        <v>393</v>
      </c>
      <c r="C17" s="85">
        <v>4281</v>
      </c>
      <c r="D17" s="84">
        <v>4993</v>
      </c>
      <c r="E17" s="85">
        <v>8850</v>
      </c>
      <c r="F17" s="84">
        <v>15554</v>
      </c>
      <c r="G17" s="85">
        <v>33678</v>
      </c>
    </row>
    <row r="18" spans="2:7" x14ac:dyDescent="0.3">
      <c r="B18" s="147" t="s">
        <v>394</v>
      </c>
      <c r="C18" s="85">
        <v>8021</v>
      </c>
      <c r="D18" s="84">
        <v>11550</v>
      </c>
      <c r="E18" s="85">
        <v>9966</v>
      </c>
      <c r="F18" s="84">
        <v>32104</v>
      </c>
      <c r="G18" s="85">
        <v>61641</v>
      </c>
    </row>
    <row r="19" spans="2:7" x14ac:dyDescent="0.3">
      <c r="B19" s="147" t="s">
        <v>395</v>
      </c>
      <c r="C19" s="24">
        <v>1174</v>
      </c>
      <c r="D19" s="84">
        <v>1318</v>
      </c>
      <c r="E19" s="85">
        <v>2319</v>
      </c>
      <c r="F19" s="84">
        <v>7277</v>
      </c>
      <c r="G19" s="85">
        <v>12088</v>
      </c>
    </row>
    <row r="20" spans="2:7" x14ac:dyDescent="0.3">
      <c r="B20" s="152" t="s">
        <v>390</v>
      </c>
      <c r="C20" s="81">
        <v>13476</v>
      </c>
      <c r="D20" s="83">
        <v>17861</v>
      </c>
      <c r="E20" s="81">
        <v>21135</v>
      </c>
      <c r="F20" s="83">
        <v>54935</v>
      </c>
      <c r="G20" s="81">
        <v>107407</v>
      </c>
    </row>
    <row r="21" spans="2:7" x14ac:dyDescent="0.3">
      <c r="B21" s="147"/>
      <c r="C21" s="24"/>
      <c r="D21" s="79"/>
      <c r="E21" s="24"/>
      <c r="F21" s="79"/>
      <c r="G21" s="24"/>
    </row>
    <row r="22" spans="2:7" x14ac:dyDescent="0.3">
      <c r="B22" s="152" t="s">
        <v>25</v>
      </c>
      <c r="C22" s="24"/>
      <c r="D22" s="79"/>
      <c r="E22" s="24"/>
      <c r="F22" s="79"/>
      <c r="G22" s="24"/>
    </row>
    <row r="23" spans="2:7" x14ac:dyDescent="0.3">
      <c r="B23" s="147" t="s">
        <v>396</v>
      </c>
      <c r="C23" s="85">
        <v>4294</v>
      </c>
      <c r="D23" s="84">
        <v>5088</v>
      </c>
      <c r="E23" s="85">
        <v>6666</v>
      </c>
      <c r="F23" s="84">
        <v>21336</v>
      </c>
      <c r="G23" s="85">
        <v>37384</v>
      </c>
    </row>
    <row r="24" spans="2:7" x14ac:dyDescent="0.3">
      <c r="B24" s="147" t="s">
        <v>397</v>
      </c>
      <c r="C24" s="85">
        <v>3274</v>
      </c>
      <c r="D24" s="84">
        <v>4675</v>
      </c>
      <c r="E24" s="85">
        <v>4937</v>
      </c>
      <c r="F24" s="84">
        <v>20393</v>
      </c>
      <c r="G24" s="85">
        <v>33279</v>
      </c>
    </row>
    <row r="25" spans="2:7" x14ac:dyDescent="0.3">
      <c r="B25" s="152" t="s">
        <v>390</v>
      </c>
      <c r="C25" s="81">
        <v>7568</v>
      </c>
      <c r="D25" s="83">
        <v>9763</v>
      </c>
      <c r="E25" s="81">
        <v>11603</v>
      </c>
      <c r="F25" s="83">
        <v>41729</v>
      </c>
      <c r="G25" s="81">
        <v>70663</v>
      </c>
    </row>
    <row r="26" spans="2:7" x14ac:dyDescent="0.3">
      <c r="B26" s="147"/>
      <c r="C26" s="24"/>
      <c r="D26" s="79"/>
      <c r="E26" s="24"/>
      <c r="F26" s="79"/>
      <c r="G26" s="24"/>
    </row>
    <row r="27" spans="2:7" x14ac:dyDescent="0.3">
      <c r="B27" s="152" t="s">
        <v>24</v>
      </c>
      <c r="C27" s="24"/>
      <c r="D27" s="79"/>
      <c r="E27" s="24"/>
      <c r="F27" s="79"/>
      <c r="G27" s="24"/>
    </row>
    <row r="28" spans="2:7" x14ac:dyDescent="0.3">
      <c r="B28" s="147" t="s">
        <v>398</v>
      </c>
      <c r="C28" s="24">
        <v>7441</v>
      </c>
      <c r="D28" s="84">
        <v>3652</v>
      </c>
      <c r="E28" s="85">
        <v>3835</v>
      </c>
      <c r="F28" s="84">
        <v>42894</v>
      </c>
      <c r="G28" s="85">
        <v>57822</v>
      </c>
    </row>
    <row r="29" spans="2:7" x14ac:dyDescent="0.3">
      <c r="B29" s="147" t="s">
        <v>399</v>
      </c>
      <c r="C29" s="85">
        <v>3586</v>
      </c>
      <c r="D29" s="84">
        <v>5513</v>
      </c>
      <c r="E29" s="85">
        <v>3655</v>
      </c>
      <c r="F29" s="84">
        <v>11262</v>
      </c>
      <c r="G29" s="85">
        <v>24016</v>
      </c>
    </row>
    <row r="30" spans="2:7" x14ac:dyDescent="0.3">
      <c r="B30" s="152" t="s">
        <v>390</v>
      </c>
      <c r="C30" s="81">
        <v>11027</v>
      </c>
      <c r="D30" s="83">
        <v>9165</v>
      </c>
      <c r="E30" s="81">
        <v>7490</v>
      </c>
      <c r="F30" s="83">
        <v>54156</v>
      </c>
      <c r="G30" s="81">
        <v>81838</v>
      </c>
    </row>
    <row r="31" spans="2:7" x14ac:dyDescent="0.3">
      <c r="B31" s="152"/>
      <c r="C31" s="24"/>
      <c r="D31" s="79"/>
      <c r="E31" s="24"/>
      <c r="F31" s="79"/>
      <c r="G31" s="24"/>
    </row>
    <row r="32" spans="2:7" x14ac:dyDescent="0.3">
      <c r="B32" s="152" t="s">
        <v>400</v>
      </c>
      <c r="C32" s="81">
        <f>C30+C25+C20+C14+C9</f>
        <v>42684</v>
      </c>
      <c r="D32" s="83">
        <f t="shared" ref="D32:G32" si="0">D30+D25+D20+D14+D9</f>
        <v>51509</v>
      </c>
      <c r="E32" s="81">
        <f t="shared" si="0"/>
        <v>67294</v>
      </c>
      <c r="F32" s="83">
        <f t="shared" si="0"/>
        <v>225586</v>
      </c>
      <c r="G32" s="81">
        <f t="shared" si="0"/>
        <v>387073</v>
      </c>
    </row>
    <row r="33" spans="2:7" x14ac:dyDescent="0.3">
      <c r="B33" s="152"/>
      <c r="C33" s="77"/>
      <c r="D33" s="156"/>
      <c r="E33" s="77"/>
      <c r="F33" s="156"/>
      <c r="G33" s="77"/>
    </row>
    <row r="34" spans="2:7" ht="15" thickBot="1" x14ac:dyDescent="0.35">
      <c r="B34" s="151" t="s">
        <v>401</v>
      </c>
      <c r="C34" s="120">
        <f>C32/$G$32*100</f>
        <v>11.027377264753676</v>
      </c>
      <c r="D34" s="90">
        <f t="shared" ref="D34:G34" si="1">D32/$G$32*100</f>
        <v>13.307308957225123</v>
      </c>
      <c r="E34" s="120">
        <f t="shared" si="1"/>
        <v>17.38535108364572</v>
      </c>
      <c r="F34" s="90">
        <f t="shared" si="1"/>
        <v>58.279962694375477</v>
      </c>
      <c r="G34" s="120">
        <f t="shared" si="1"/>
        <v>100</v>
      </c>
    </row>
    <row r="35" spans="2:7" x14ac:dyDescent="0.3">
      <c r="B35" s="479" t="s">
        <v>1245</v>
      </c>
    </row>
    <row r="36" spans="2:7" x14ac:dyDescent="0.3">
      <c r="B36" s="478" t="s">
        <v>1257</v>
      </c>
    </row>
  </sheetData>
  <mergeCells count="3">
    <mergeCell ref="B2:B3"/>
    <mergeCell ref="C2:F2"/>
    <mergeCell ref="G2:G3"/>
  </mergeCells>
  <pageMargins left="0.511811024" right="0.511811024" top="0.78740157499999996" bottom="0.78740157499999996" header="0.31496062000000002" footer="0.31496062000000002"/>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M39"/>
  <sheetViews>
    <sheetView showGridLines="0" workbookViewId="0"/>
  </sheetViews>
  <sheetFormatPr defaultRowHeight="14.4" x14ac:dyDescent="0.3"/>
  <cols>
    <col min="2" max="2" width="12.44140625" bestFit="1" customWidth="1"/>
    <col min="3" max="3" width="11.44140625" bestFit="1" customWidth="1"/>
    <col min="4" max="4" width="9.33203125" bestFit="1" customWidth="1"/>
    <col min="5" max="5" width="9.6640625" bestFit="1" customWidth="1"/>
    <col min="6" max="7" width="9.33203125" bestFit="1" customWidth="1"/>
    <col min="8" max="8" width="9.6640625" bestFit="1" customWidth="1"/>
    <col min="9" max="11" width="9.33203125" bestFit="1" customWidth="1"/>
    <col min="12" max="12" width="9.6640625" bestFit="1" customWidth="1"/>
    <col min="13" max="13" width="10.6640625" bestFit="1" customWidth="1"/>
  </cols>
  <sheetData>
    <row r="1" spans="2:13" ht="15" thickBot="1" x14ac:dyDescent="0.35">
      <c r="B1" s="516" t="s">
        <v>402</v>
      </c>
      <c r="C1" s="516"/>
      <c r="D1" s="516"/>
      <c r="E1" s="516"/>
      <c r="F1" s="516"/>
      <c r="G1" s="516"/>
      <c r="H1" s="516"/>
      <c r="I1" s="516"/>
      <c r="J1" s="516"/>
      <c r="K1" s="516"/>
      <c r="L1" s="516"/>
      <c r="M1" s="516"/>
    </row>
    <row r="2" spans="2:13" ht="15" thickBot="1" x14ac:dyDescent="0.35">
      <c r="B2" s="564" t="s">
        <v>28</v>
      </c>
      <c r="C2" s="534" t="s">
        <v>403</v>
      </c>
      <c r="D2" s="536"/>
      <c r="E2" s="536"/>
      <c r="F2" s="536"/>
      <c r="G2" s="536"/>
      <c r="H2" s="536"/>
      <c r="I2" s="536"/>
      <c r="J2" s="536"/>
      <c r="K2" s="536"/>
      <c r="L2" s="527"/>
      <c r="M2" s="534" t="s">
        <v>27</v>
      </c>
    </row>
    <row r="3" spans="2:13" x14ac:dyDescent="0.3">
      <c r="B3" s="566"/>
      <c r="C3" s="164" t="s">
        <v>404</v>
      </c>
      <c r="D3" s="534" t="s">
        <v>404</v>
      </c>
      <c r="E3" s="527"/>
      <c r="F3" s="534" t="s">
        <v>404</v>
      </c>
      <c r="G3" s="536"/>
      <c r="H3" s="527"/>
      <c r="I3" s="534" t="s">
        <v>404</v>
      </c>
      <c r="J3" s="536"/>
      <c r="K3" s="536"/>
      <c r="L3" s="527"/>
      <c r="M3" s="539"/>
    </row>
    <row r="4" spans="2:13" x14ac:dyDescent="0.3">
      <c r="B4" s="566"/>
      <c r="C4" s="174" t="s">
        <v>405</v>
      </c>
      <c r="D4" s="539" t="s">
        <v>407</v>
      </c>
      <c r="E4" s="540"/>
      <c r="F4" s="539" t="s">
        <v>408</v>
      </c>
      <c r="G4" s="563"/>
      <c r="H4" s="540"/>
      <c r="I4" s="539" t="s">
        <v>409</v>
      </c>
      <c r="J4" s="563"/>
      <c r="K4" s="563"/>
      <c r="L4" s="540"/>
      <c r="M4" s="539"/>
    </row>
    <row r="5" spans="2:13" ht="15" thickBot="1" x14ac:dyDescent="0.35">
      <c r="B5" s="566"/>
      <c r="C5" s="174" t="s">
        <v>406</v>
      </c>
      <c r="D5" s="535" t="s">
        <v>406</v>
      </c>
      <c r="E5" s="528"/>
      <c r="F5" s="535" t="s">
        <v>406</v>
      </c>
      <c r="G5" s="537"/>
      <c r="H5" s="528"/>
      <c r="I5" s="535" t="s">
        <v>406</v>
      </c>
      <c r="J5" s="537"/>
      <c r="K5" s="537"/>
      <c r="L5" s="528"/>
      <c r="M5" s="539"/>
    </row>
    <row r="6" spans="2:13" x14ac:dyDescent="0.3">
      <c r="B6" s="566"/>
      <c r="C6" s="166" t="s">
        <v>148</v>
      </c>
      <c r="D6" s="172" t="s">
        <v>148</v>
      </c>
      <c r="E6" s="174" t="s">
        <v>148</v>
      </c>
      <c r="F6" s="13" t="s">
        <v>148</v>
      </c>
      <c r="G6" s="173" t="s">
        <v>148</v>
      </c>
      <c r="H6" s="173" t="s">
        <v>148</v>
      </c>
      <c r="I6" s="172" t="s">
        <v>148</v>
      </c>
      <c r="J6" s="174" t="s">
        <v>148</v>
      </c>
      <c r="K6" s="174" t="s">
        <v>148</v>
      </c>
      <c r="L6" s="174" t="s">
        <v>148</v>
      </c>
      <c r="M6" s="539"/>
    </row>
    <row r="7" spans="2:13" ht="26.4" x14ac:dyDescent="0.3">
      <c r="B7" s="566"/>
      <c r="C7" s="13" t="s">
        <v>405</v>
      </c>
      <c r="D7" s="172" t="s">
        <v>405</v>
      </c>
      <c r="E7" s="174" t="s">
        <v>407</v>
      </c>
      <c r="F7" s="13" t="s">
        <v>405</v>
      </c>
      <c r="G7" s="173" t="s">
        <v>407</v>
      </c>
      <c r="H7" s="173" t="s">
        <v>408</v>
      </c>
      <c r="I7" s="172" t="s">
        <v>405</v>
      </c>
      <c r="J7" s="174" t="s">
        <v>407</v>
      </c>
      <c r="K7" s="174" t="s">
        <v>253</v>
      </c>
      <c r="L7" s="174" t="s">
        <v>410</v>
      </c>
      <c r="M7" s="539"/>
    </row>
    <row r="8" spans="2:13" ht="15" thickBot="1" x14ac:dyDescent="0.35">
      <c r="B8" s="565"/>
      <c r="C8" s="176" t="s">
        <v>406</v>
      </c>
      <c r="D8" s="167" t="s">
        <v>406</v>
      </c>
      <c r="E8" s="165" t="s">
        <v>406</v>
      </c>
      <c r="F8" s="176" t="s">
        <v>406</v>
      </c>
      <c r="G8" s="171" t="s">
        <v>406</v>
      </c>
      <c r="H8" s="171" t="s">
        <v>406</v>
      </c>
      <c r="I8" s="167" t="s">
        <v>406</v>
      </c>
      <c r="J8" s="165" t="s">
        <v>406</v>
      </c>
      <c r="K8" s="182"/>
      <c r="L8" s="165" t="s">
        <v>406</v>
      </c>
      <c r="M8" s="535"/>
    </row>
    <row r="9" spans="2:13" ht="26.4" x14ac:dyDescent="0.3">
      <c r="B9" s="185"/>
      <c r="C9" s="13" t="s">
        <v>152</v>
      </c>
      <c r="D9" s="172" t="s">
        <v>152</v>
      </c>
      <c r="E9" s="174" t="s">
        <v>152</v>
      </c>
      <c r="F9" s="13" t="s">
        <v>152</v>
      </c>
      <c r="G9" s="173" t="s">
        <v>152</v>
      </c>
      <c r="H9" s="173" t="s">
        <v>152</v>
      </c>
      <c r="I9" s="172" t="s">
        <v>152</v>
      </c>
      <c r="J9" s="174" t="s">
        <v>152</v>
      </c>
      <c r="K9" s="174" t="s">
        <v>152</v>
      </c>
      <c r="L9" s="174" t="s">
        <v>152</v>
      </c>
      <c r="M9" s="13" t="s">
        <v>152</v>
      </c>
    </row>
    <row r="10" spans="2:13" x14ac:dyDescent="0.3">
      <c r="B10" s="184" t="s">
        <v>23</v>
      </c>
      <c r="C10" s="77"/>
      <c r="D10" s="186"/>
      <c r="E10" s="27"/>
      <c r="F10" s="77"/>
      <c r="G10" s="187"/>
      <c r="H10" s="187"/>
      <c r="I10" s="186"/>
      <c r="J10" s="27"/>
      <c r="K10" s="27"/>
      <c r="L10" s="27"/>
      <c r="M10" s="77"/>
    </row>
    <row r="11" spans="2:13" x14ac:dyDescent="0.3">
      <c r="B11" s="147" t="s">
        <v>411</v>
      </c>
      <c r="C11" s="313">
        <v>998.79000000000008</v>
      </c>
      <c r="D11" s="54">
        <v>8.1199999999999974</v>
      </c>
      <c r="E11" s="45">
        <v>908.91000000000008</v>
      </c>
      <c r="F11" s="313">
        <v>10.76</v>
      </c>
      <c r="G11" s="312">
        <v>18.900000000000002</v>
      </c>
      <c r="H11" s="312">
        <v>4056.6199999999994</v>
      </c>
      <c r="I11" s="54">
        <v>12.919999999999995</v>
      </c>
      <c r="J11" s="45">
        <v>15.559999999999995</v>
      </c>
      <c r="K11" s="45">
        <v>146.66</v>
      </c>
      <c r="L11" s="45">
        <v>7042.7999999999984</v>
      </c>
      <c r="M11" s="313">
        <v>13220.039999999997</v>
      </c>
    </row>
    <row r="12" spans="2:13" x14ac:dyDescent="0.3">
      <c r="B12" s="147" t="s">
        <v>412</v>
      </c>
      <c r="C12" s="313">
        <v>2052.13</v>
      </c>
      <c r="D12" s="54">
        <v>139.85</v>
      </c>
      <c r="E12" s="45">
        <v>3009.4600000000019</v>
      </c>
      <c r="F12" s="313">
        <v>156.82999999999998</v>
      </c>
      <c r="G12" s="312">
        <v>247.85000000000002</v>
      </c>
      <c r="H12" s="312">
        <v>5372.3100000000049</v>
      </c>
      <c r="I12" s="54">
        <v>343.53999999999979</v>
      </c>
      <c r="J12" s="45">
        <v>426.91000000000008</v>
      </c>
      <c r="K12" s="45">
        <v>1128.8800000000001</v>
      </c>
      <c r="L12" s="45">
        <v>11561.800000000003</v>
      </c>
      <c r="M12" s="313">
        <v>24439.560000000009</v>
      </c>
    </row>
    <row r="13" spans="2:13" x14ac:dyDescent="0.3">
      <c r="B13" s="147" t="s">
        <v>413</v>
      </c>
      <c r="C13" s="313">
        <v>275.43000000000006</v>
      </c>
      <c r="D13" s="54">
        <v>10.139999999999997</v>
      </c>
      <c r="E13" s="45">
        <v>354.67999999999984</v>
      </c>
      <c r="F13" s="313">
        <v>4.1099999999999994</v>
      </c>
      <c r="G13" s="312">
        <v>28.11</v>
      </c>
      <c r="H13" s="312">
        <v>357.77000000000004</v>
      </c>
      <c r="I13" s="54">
        <v>77.460000000000022</v>
      </c>
      <c r="J13" s="45">
        <v>131.35999999999999</v>
      </c>
      <c r="K13" s="45">
        <v>389.56999999999988</v>
      </c>
      <c r="L13" s="45">
        <v>3984.440000000001</v>
      </c>
      <c r="M13" s="313">
        <v>5613.0700000000006</v>
      </c>
    </row>
    <row r="14" spans="2:13" x14ac:dyDescent="0.3">
      <c r="B14" s="184" t="s">
        <v>414</v>
      </c>
      <c r="C14" s="52">
        <v>3326.3500000000004</v>
      </c>
      <c r="D14" s="89">
        <v>158.10999999999999</v>
      </c>
      <c r="E14" s="46">
        <v>4273.0500000000011</v>
      </c>
      <c r="F14" s="52">
        <v>171.7</v>
      </c>
      <c r="G14" s="75">
        <v>294.86</v>
      </c>
      <c r="H14" s="75">
        <v>9786.7000000000044</v>
      </c>
      <c r="I14" s="89">
        <v>433.91999999999985</v>
      </c>
      <c r="J14" s="46">
        <v>573.83000000000004</v>
      </c>
      <c r="K14" s="46">
        <v>1665.1100000000001</v>
      </c>
      <c r="L14" s="46">
        <v>22589.040000000005</v>
      </c>
      <c r="M14" s="52">
        <v>43272.670000000013</v>
      </c>
    </row>
    <row r="15" spans="2:13" x14ac:dyDescent="0.3">
      <c r="B15" s="147"/>
      <c r="C15" s="52"/>
      <c r="D15" s="54"/>
      <c r="E15" s="45"/>
      <c r="F15" s="313"/>
      <c r="G15" s="312"/>
      <c r="H15" s="312"/>
      <c r="I15" s="54"/>
      <c r="J15" s="45"/>
      <c r="K15" s="45"/>
      <c r="L15" s="45"/>
      <c r="M15" s="313"/>
    </row>
    <row r="16" spans="2:13" x14ac:dyDescent="0.3">
      <c r="B16" s="184" t="s">
        <v>22</v>
      </c>
      <c r="C16" s="313"/>
      <c r="D16" s="54"/>
      <c r="E16" s="45"/>
      <c r="F16" s="313"/>
      <c r="G16" s="312"/>
      <c r="H16" s="312"/>
      <c r="I16" s="54"/>
      <c r="J16" s="45"/>
      <c r="K16" s="45"/>
      <c r="L16" s="45"/>
      <c r="M16" s="313"/>
    </row>
    <row r="17" spans="2:13" x14ac:dyDescent="0.3">
      <c r="B17" s="147" t="s">
        <v>415</v>
      </c>
      <c r="C17" s="313">
        <v>1153.1399999999999</v>
      </c>
      <c r="D17" s="54">
        <v>56.68</v>
      </c>
      <c r="E17" s="45">
        <v>1499.84</v>
      </c>
      <c r="F17" s="313">
        <v>16.249999999999996</v>
      </c>
      <c r="G17" s="312">
        <v>20.240000000000002</v>
      </c>
      <c r="H17" s="312">
        <v>1399.4699999999998</v>
      </c>
      <c r="I17" s="54">
        <v>34.51</v>
      </c>
      <c r="J17" s="45">
        <v>27.900000000000002</v>
      </c>
      <c r="K17" s="45">
        <v>80.19</v>
      </c>
      <c r="L17" s="45">
        <v>3530.5200000000004</v>
      </c>
      <c r="M17" s="313">
        <v>7818.7399999999989</v>
      </c>
    </row>
    <row r="18" spans="2:13" x14ac:dyDescent="0.3">
      <c r="B18" s="147" t="s">
        <v>416</v>
      </c>
      <c r="C18" s="313">
        <v>991.45</v>
      </c>
      <c r="D18" s="54">
        <v>24.280000000000005</v>
      </c>
      <c r="E18" s="45">
        <v>1696.2000000000003</v>
      </c>
      <c r="F18" s="313">
        <v>24.860000000000007</v>
      </c>
      <c r="G18" s="312">
        <v>43.23</v>
      </c>
      <c r="H18" s="312">
        <v>3243.9400000000005</v>
      </c>
      <c r="I18" s="54">
        <v>29.609999999999996</v>
      </c>
      <c r="J18" s="45">
        <v>123.25999999999996</v>
      </c>
      <c r="K18" s="45">
        <v>135.10000000000002</v>
      </c>
      <c r="L18" s="45">
        <v>3921.38</v>
      </c>
      <c r="M18" s="313">
        <v>10233.310000000001</v>
      </c>
    </row>
    <row r="19" spans="2:13" x14ac:dyDescent="0.3">
      <c r="B19" s="184" t="s">
        <v>414</v>
      </c>
      <c r="C19" s="52">
        <v>2144.59</v>
      </c>
      <c r="D19" s="89">
        <v>80.960000000000008</v>
      </c>
      <c r="E19" s="46">
        <v>3196.04</v>
      </c>
      <c r="F19" s="52">
        <v>41.11</v>
      </c>
      <c r="G19" s="75">
        <v>63.47</v>
      </c>
      <c r="H19" s="75">
        <v>4643.41</v>
      </c>
      <c r="I19" s="89">
        <v>64.11999999999999</v>
      </c>
      <c r="J19" s="46">
        <v>151.15999999999997</v>
      </c>
      <c r="K19" s="46">
        <v>215.29000000000002</v>
      </c>
      <c r="L19" s="46">
        <v>7451.9000000000005</v>
      </c>
      <c r="M19" s="52">
        <v>18052.050000000003</v>
      </c>
    </row>
    <row r="20" spans="2:13" x14ac:dyDescent="0.3">
      <c r="B20" s="147"/>
      <c r="C20" s="313"/>
      <c r="D20" s="54"/>
      <c r="E20" s="45"/>
      <c r="F20" s="313"/>
      <c r="G20" s="312"/>
      <c r="H20" s="312"/>
      <c r="I20" s="54"/>
      <c r="J20" s="45"/>
      <c r="K20" s="45"/>
      <c r="L20" s="45"/>
      <c r="M20" s="313"/>
    </row>
    <row r="21" spans="2:13" x14ac:dyDescent="0.3">
      <c r="B21" s="184" t="s">
        <v>20</v>
      </c>
      <c r="C21" s="313"/>
      <c r="D21" s="54"/>
      <c r="E21" s="45"/>
      <c r="F21" s="313"/>
      <c r="G21" s="312"/>
      <c r="H21" s="312"/>
      <c r="I21" s="54"/>
      <c r="J21" s="45"/>
      <c r="K21" s="45"/>
      <c r="L21" s="45"/>
      <c r="M21" s="313"/>
    </row>
    <row r="22" spans="2:13" x14ac:dyDescent="0.3">
      <c r="B22" s="147" t="s">
        <v>417</v>
      </c>
      <c r="C22" s="313">
        <v>2789.0399999999995</v>
      </c>
      <c r="D22" s="54">
        <v>116.02000000000001</v>
      </c>
      <c r="E22" s="45">
        <v>3420.4399999999996</v>
      </c>
      <c r="F22" s="313">
        <v>66.839999999999989</v>
      </c>
      <c r="G22" s="312">
        <v>168.30999999999995</v>
      </c>
      <c r="H22" s="312">
        <v>5162.5200000000059</v>
      </c>
      <c r="I22" s="54">
        <v>52.580000000000027</v>
      </c>
      <c r="J22" s="45">
        <v>75.29000000000002</v>
      </c>
      <c r="K22" s="45">
        <v>326.68000000000006</v>
      </c>
      <c r="L22" s="45">
        <v>6055.6700000000028</v>
      </c>
      <c r="M22" s="313">
        <v>18233.39000000001</v>
      </c>
    </row>
    <row r="23" spans="2:13" x14ac:dyDescent="0.3">
      <c r="B23" s="147" t="s">
        <v>418</v>
      </c>
      <c r="C23" s="313">
        <v>5132.2699999999986</v>
      </c>
      <c r="D23" s="54">
        <v>337.55999999999989</v>
      </c>
      <c r="E23" s="45">
        <v>6863.3299999999981</v>
      </c>
      <c r="F23" s="313">
        <v>207.26000000000008</v>
      </c>
      <c r="G23" s="312">
        <v>364.43000000000018</v>
      </c>
      <c r="H23" s="312">
        <v>5402.1899999999978</v>
      </c>
      <c r="I23" s="54">
        <v>104.68000000000004</v>
      </c>
      <c r="J23" s="45">
        <v>610.00999999999942</v>
      </c>
      <c r="K23" s="45">
        <v>1014.5099999999994</v>
      </c>
      <c r="L23" s="45">
        <v>13307.499999999998</v>
      </c>
      <c r="M23" s="313">
        <v>33343.739999999991</v>
      </c>
    </row>
    <row r="24" spans="2:13" x14ac:dyDescent="0.3">
      <c r="B24" s="147" t="s">
        <v>419</v>
      </c>
      <c r="C24" s="313">
        <v>765.45</v>
      </c>
      <c r="D24" s="54">
        <v>110.05999999999997</v>
      </c>
      <c r="E24" s="45">
        <v>605.85000000000025</v>
      </c>
      <c r="F24" s="313">
        <v>13.759999999999994</v>
      </c>
      <c r="G24" s="312">
        <v>35.85</v>
      </c>
      <c r="H24" s="312">
        <v>1385.7800000000002</v>
      </c>
      <c r="I24" s="54">
        <v>31.910000000000011</v>
      </c>
      <c r="J24" s="45">
        <v>64.05</v>
      </c>
      <c r="K24" s="45">
        <v>387.19000000000005</v>
      </c>
      <c r="L24" s="45">
        <v>2489.6800000000003</v>
      </c>
      <c r="M24" s="313">
        <v>5889.58</v>
      </c>
    </row>
    <row r="25" spans="2:13" x14ac:dyDescent="0.3">
      <c r="B25" s="184" t="s">
        <v>420</v>
      </c>
      <c r="C25" s="52">
        <v>8686.7599999999984</v>
      </c>
      <c r="D25" s="89">
        <v>563.63999999999987</v>
      </c>
      <c r="E25" s="46">
        <v>10889.619999999997</v>
      </c>
      <c r="F25" s="52">
        <v>287.86000000000007</v>
      </c>
      <c r="G25" s="75">
        <v>568.59000000000015</v>
      </c>
      <c r="H25" s="75">
        <v>11950.490000000003</v>
      </c>
      <c r="I25" s="89">
        <v>189.17000000000007</v>
      </c>
      <c r="J25" s="46">
        <v>749.34999999999945</v>
      </c>
      <c r="K25" s="46">
        <v>1728.3799999999997</v>
      </c>
      <c r="L25" s="46">
        <v>21852.850000000002</v>
      </c>
      <c r="M25" s="52">
        <v>57466.709999999992</v>
      </c>
    </row>
    <row r="26" spans="2:13" x14ac:dyDescent="0.3">
      <c r="B26" s="147"/>
      <c r="C26" s="313"/>
      <c r="D26" s="54"/>
      <c r="E26" s="45"/>
      <c r="F26" s="313"/>
      <c r="G26" s="312"/>
      <c r="H26" s="312"/>
      <c r="I26" s="54"/>
      <c r="J26" s="45"/>
      <c r="K26" s="45"/>
      <c r="L26" s="45"/>
      <c r="M26" s="313"/>
    </row>
    <row r="27" spans="2:13" x14ac:dyDescent="0.3">
      <c r="B27" s="184" t="s">
        <v>25</v>
      </c>
      <c r="C27" s="313"/>
      <c r="D27" s="54"/>
      <c r="E27" s="45"/>
      <c r="F27" s="313"/>
      <c r="G27" s="312"/>
      <c r="H27" s="312"/>
      <c r="I27" s="54"/>
      <c r="J27" s="45"/>
      <c r="K27" s="45"/>
      <c r="L27" s="45"/>
      <c r="M27" s="313"/>
    </row>
    <row r="28" spans="2:13" x14ac:dyDescent="0.3">
      <c r="B28" s="147" t="s">
        <v>421</v>
      </c>
      <c r="C28" s="313">
        <v>2701.05</v>
      </c>
      <c r="D28" s="54">
        <v>178.19999999999993</v>
      </c>
      <c r="E28" s="45">
        <v>3096.8100000000013</v>
      </c>
      <c r="F28" s="313">
        <v>174.49000000000004</v>
      </c>
      <c r="G28" s="312">
        <v>273.50999999999993</v>
      </c>
      <c r="H28" s="312">
        <v>3837.53</v>
      </c>
      <c r="I28" s="54">
        <v>245.39000000000007</v>
      </c>
      <c r="J28" s="45">
        <v>278.96999999999991</v>
      </c>
      <c r="K28" s="45">
        <v>709.74</v>
      </c>
      <c r="L28" s="45">
        <v>8163.3000000000011</v>
      </c>
      <c r="M28" s="313">
        <v>19658.990000000002</v>
      </c>
    </row>
    <row r="29" spans="2:13" x14ac:dyDescent="0.3">
      <c r="B29" s="147" t="s">
        <v>422</v>
      </c>
      <c r="C29" s="313">
        <v>2030.4399999999998</v>
      </c>
      <c r="D29" s="54">
        <v>321.40999999999997</v>
      </c>
      <c r="E29" s="45">
        <v>2528.9800000000018</v>
      </c>
      <c r="F29" s="313">
        <v>154.33000000000004</v>
      </c>
      <c r="G29" s="312">
        <v>226.77000000000007</v>
      </c>
      <c r="H29" s="312">
        <v>2540.840000000002</v>
      </c>
      <c r="I29" s="54">
        <v>279.4799999999999</v>
      </c>
      <c r="J29" s="45">
        <v>217.83999999999989</v>
      </c>
      <c r="K29" s="45">
        <v>673.47999999999968</v>
      </c>
      <c r="L29" s="45">
        <v>7840.1100000000079</v>
      </c>
      <c r="M29" s="313">
        <v>16813.680000000011</v>
      </c>
    </row>
    <row r="30" spans="2:13" x14ac:dyDescent="0.3">
      <c r="B30" s="184" t="s">
        <v>414</v>
      </c>
      <c r="C30" s="52">
        <v>4731.49</v>
      </c>
      <c r="D30" s="89">
        <v>499.6099999999999</v>
      </c>
      <c r="E30" s="46">
        <v>5625.7900000000027</v>
      </c>
      <c r="F30" s="52">
        <v>328.82000000000005</v>
      </c>
      <c r="G30" s="75">
        <v>500.28</v>
      </c>
      <c r="H30" s="75">
        <v>6378.3700000000026</v>
      </c>
      <c r="I30" s="89">
        <v>524.87</v>
      </c>
      <c r="J30" s="46">
        <v>496.80999999999983</v>
      </c>
      <c r="K30" s="46">
        <v>1383.2199999999998</v>
      </c>
      <c r="L30" s="46">
        <v>16003.410000000009</v>
      </c>
      <c r="M30" s="52">
        <v>36472.67000000002</v>
      </c>
    </row>
    <row r="31" spans="2:13" x14ac:dyDescent="0.3">
      <c r="B31" s="147"/>
      <c r="C31" s="313"/>
      <c r="D31" s="54"/>
      <c r="E31" s="45"/>
      <c r="F31" s="313"/>
      <c r="G31" s="312"/>
      <c r="H31" s="312"/>
      <c r="I31" s="54"/>
      <c r="J31" s="45"/>
      <c r="K31" s="45"/>
      <c r="L31" s="45"/>
      <c r="M31" s="313"/>
    </row>
    <row r="32" spans="2:13" x14ac:dyDescent="0.3">
      <c r="B32" s="184" t="s">
        <v>24</v>
      </c>
      <c r="C32" s="313"/>
      <c r="D32" s="54"/>
      <c r="E32" s="45"/>
      <c r="F32" s="313"/>
      <c r="G32" s="312"/>
      <c r="H32" s="312"/>
      <c r="I32" s="54"/>
      <c r="J32" s="45"/>
      <c r="K32" s="45"/>
      <c r="L32" s="45"/>
      <c r="M32" s="313"/>
    </row>
    <row r="33" spans="2:13" x14ac:dyDescent="0.3">
      <c r="B33" s="147" t="s">
        <v>423</v>
      </c>
      <c r="C33" s="313">
        <v>3888.8000000000006</v>
      </c>
      <c r="D33" s="54">
        <v>103.36000000000003</v>
      </c>
      <c r="E33" s="45">
        <v>2307.4700000000012</v>
      </c>
      <c r="F33" s="313">
        <v>110.83000000000004</v>
      </c>
      <c r="G33" s="312">
        <v>87.870000000000019</v>
      </c>
      <c r="H33" s="312">
        <v>2432.8200000000002</v>
      </c>
      <c r="I33" s="54">
        <v>417.57999999999987</v>
      </c>
      <c r="J33" s="45">
        <v>526.19999999999993</v>
      </c>
      <c r="K33" s="45">
        <v>908.94000000000051</v>
      </c>
      <c r="L33" s="45">
        <v>18415.400000000005</v>
      </c>
      <c r="M33" s="313">
        <v>29199.270000000008</v>
      </c>
    </row>
    <row r="34" spans="2:13" x14ac:dyDescent="0.3">
      <c r="B34" s="147" t="s">
        <v>424</v>
      </c>
      <c r="C34" s="313">
        <v>2283.1099999999997</v>
      </c>
      <c r="D34" s="54">
        <v>80.280000000000044</v>
      </c>
      <c r="E34" s="45">
        <v>3895.7599999999998</v>
      </c>
      <c r="F34" s="313">
        <v>29.750000000000011</v>
      </c>
      <c r="G34" s="312">
        <v>24.590000000000003</v>
      </c>
      <c r="H34" s="312">
        <v>2310.0300000000007</v>
      </c>
      <c r="I34" s="54">
        <v>192.14</v>
      </c>
      <c r="J34" s="45">
        <v>89.34999999999998</v>
      </c>
      <c r="K34" s="45">
        <v>50.670000000000009</v>
      </c>
      <c r="L34" s="45">
        <v>5891.7900000000009</v>
      </c>
      <c r="M34" s="313">
        <v>14847.470000000001</v>
      </c>
    </row>
    <row r="35" spans="2:13" x14ac:dyDescent="0.3">
      <c r="B35" s="184" t="s">
        <v>414</v>
      </c>
      <c r="C35" s="52">
        <v>6171.91</v>
      </c>
      <c r="D35" s="89">
        <v>183.64000000000007</v>
      </c>
      <c r="E35" s="46">
        <v>6203.2300000000014</v>
      </c>
      <c r="F35" s="52">
        <v>140.58000000000004</v>
      </c>
      <c r="G35" s="75">
        <v>112.46000000000002</v>
      </c>
      <c r="H35" s="75">
        <v>4742.8500000000004</v>
      </c>
      <c r="I35" s="89">
        <v>609.7199999999998</v>
      </c>
      <c r="J35" s="46">
        <v>615.54999999999995</v>
      </c>
      <c r="K35" s="46">
        <v>959.61000000000047</v>
      </c>
      <c r="L35" s="46">
        <v>24307.190000000006</v>
      </c>
      <c r="M35" s="52">
        <v>44046.740000000005</v>
      </c>
    </row>
    <row r="36" spans="2:13" x14ac:dyDescent="0.3">
      <c r="B36" s="184"/>
      <c r="C36" s="313"/>
      <c r="D36" s="54"/>
      <c r="E36" s="45"/>
      <c r="F36" s="313"/>
      <c r="G36" s="312"/>
      <c r="H36" s="312"/>
      <c r="I36" s="54"/>
      <c r="J36" s="45"/>
      <c r="K36" s="45"/>
      <c r="L36" s="45"/>
      <c r="M36" s="313"/>
    </row>
    <row r="37" spans="2:13" x14ac:dyDescent="0.3">
      <c r="B37" s="184" t="s">
        <v>425</v>
      </c>
      <c r="C37" s="52">
        <f>C35+C30+C25+C19+C14</f>
        <v>25061.1</v>
      </c>
      <c r="D37" s="89">
        <f t="shared" ref="D37:M37" si="0">D35+D30+D25+D19+D14</f>
        <v>1485.9599999999998</v>
      </c>
      <c r="E37" s="46">
        <f t="shared" si="0"/>
        <v>30187.730000000003</v>
      </c>
      <c r="F37" s="52">
        <f t="shared" si="0"/>
        <v>970.07000000000016</v>
      </c>
      <c r="G37" s="75">
        <f t="shared" si="0"/>
        <v>1539.6600000000003</v>
      </c>
      <c r="H37" s="75">
        <f t="shared" si="0"/>
        <v>37501.820000000007</v>
      </c>
      <c r="I37" s="89">
        <f t="shared" si="0"/>
        <v>1821.7999999999995</v>
      </c>
      <c r="J37" s="46">
        <f t="shared" si="0"/>
        <v>2586.6999999999989</v>
      </c>
      <c r="K37" s="46">
        <f t="shared" si="0"/>
        <v>5951.6100000000006</v>
      </c>
      <c r="L37" s="46">
        <f t="shared" si="0"/>
        <v>92204.390000000014</v>
      </c>
      <c r="M37" s="52">
        <f t="shared" si="0"/>
        <v>199310.84000000005</v>
      </c>
    </row>
    <row r="38" spans="2:13" x14ac:dyDescent="0.3">
      <c r="B38" s="184"/>
      <c r="C38" s="313"/>
      <c r="D38" s="54"/>
      <c r="E38" s="45"/>
      <c r="F38" s="313"/>
      <c r="G38" s="312"/>
      <c r="H38" s="312"/>
      <c r="I38" s="54"/>
      <c r="J38" s="45"/>
      <c r="K38" s="45"/>
      <c r="L38" s="45"/>
      <c r="M38" s="313"/>
    </row>
    <row r="39" spans="2:13" ht="15" thickBot="1" x14ac:dyDescent="0.35">
      <c r="B39" s="151" t="s">
        <v>426</v>
      </c>
      <c r="C39" s="315">
        <f>C37/$M$37*100</f>
        <v>12.573877065592615</v>
      </c>
      <c r="D39" s="90">
        <f t="shared" ref="D39:M39" si="1">D37/$M$37*100</f>
        <v>0.74554901278826557</v>
      </c>
      <c r="E39" s="47">
        <f t="shared" si="1"/>
        <v>15.146055277274428</v>
      </c>
      <c r="F39" s="315">
        <f t="shared" si="1"/>
        <v>0.48671211259758873</v>
      </c>
      <c r="G39" s="314">
        <f t="shared" si="1"/>
        <v>0.77249185242508633</v>
      </c>
      <c r="H39" s="314">
        <f t="shared" si="1"/>
        <v>18.815745295137983</v>
      </c>
      <c r="I39" s="90">
        <f t="shared" si="1"/>
        <v>0.91404963222271252</v>
      </c>
      <c r="J39" s="47">
        <f t="shared" si="1"/>
        <v>1.2978220351687837</v>
      </c>
      <c r="K39" s="47">
        <f t="shared" si="1"/>
        <v>2.9860944843742563</v>
      </c>
      <c r="L39" s="47">
        <f t="shared" si="1"/>
        <v>46.261603232418267</v>
      </c>
      <c r="M39" s="315">
        <f t="shared" si="1"/>
        <v>100</v>
      </c>
    </row>
  </sheetData>
  <mergeCells count="12">
    <mergeCell ref="I4:L4"/>
    <mergeCell ref="I5:L5"/>
    <mergeCell ref="B2:B8"/>
    <mergeCell ref="C2:L2"/>
    <mergeCell ref="M2:M8"/>
    <mergeCell ref="D3:E3"/>
    <mergeCell ref="D4:E4"/>
    <mergeCell ref="D5:E5"/>
    <mergeCell ref="F3:H3"/>
    <mergeCell ref="F4:H4"/>
    <mergeCell ref="F5:H5"/>
    <mergeCell ref="I3:L3"/>
  </mergeCells>
  <pageMargins left="0.511811024" right="0.511811024" top="0.78740157499999996" bottom="0.78740157499999996" header="0.31496062000000002" footer="0.31496062000000002"/>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M37"/>
  <sheetViews>
    <sheetView showGridLines="0" workbookViewId="0"/>
  </sheetViews>
  <sheetFormatPr defaultRowHeight="14.4" x14ac:dyDescent="0.3"/>
  <cols>
    <col min="2" max="2" width="17.88671875" customWidth="1"/>
    <col min="3" max="3" width="11.5546875" bestFit="1" customWidth="1"/>
    <col min="4" max="9" width="9.33203125" bestFit="1" customWidth="1"/>
    <col min="10" max="10" width="9.6640625" bestFit="1" customWidth="1"/>
    <col min="11" max="11" width="11.5546875" bestFit="1" customWidth="1"/>
  </cols>
  <sheetData>
    <row r="1" spans="2:13" ht="15" thickBot="1" x14ac:dyDescent="0.35">
      <c r="B1" s="516" t="s">
        <v>427</v>
      </c>
      <c r="C1" s="516"/>
      <c r="D1" s="516"/>
      <c r="E1" s="516"/>
      <c r="F1" s="516"/>
      <c r="G1" s="516"/>
      <c r="H1" s="516"/>
      <c r="I1" s="516"/>
      <c r="J1" s="516"/>
      <c r="K1" s="465"/>
      <c r="L1" s="465"/>
      <c r="M1" s="465"/>
    </row>
    <row r="2" spans="2:13" ht="15" thickBot="1" x14ac:dyDescent="0.35">
      <c r="B2" s="564" t="s">
        <v>28</v>
      </c>
      <c r="C2" s="531" t="s">
        <v>428</v>
      </c>
      <c r="D2" s="533"/>
      <c r="E2" s="533"/>
      <c r="F2" s="533"/>
      <c r="G2" s="533"/>
      <c r="H2" s="533"/>
      <c r="I2" s="533"/>
      <c r="J2" s="533"/>
    </row>
    <row r="3" spans="2:13" ht="27" thickBot="1" x14ac:dyDescent="0.35">
      <c r="B3" s="565"/>
      <c r="C3" s="175" t="s">
        <v>2</v>
      </c>
      <c r="D3" s="166" t="s">
        <v>4</v>
      </c>
      <c r="E3" s="175" t="s">
        <v>3</v>
      </c>
      <c r="F3" s="166" t="s">
        <v>429</v>
      </c>
      <c r="G3" s="164" t="s">
        <v>10</v>
      </c>
      <c r="H3" s="164" t="s">
        <v>8</v>
      </c>
      <c r="I3" s="164" t="s">
        <v>1370</v>
      </c>
      <c r="J3" s="175" t="s">
        <v>27</v>
      </c>
    </row>
    <row r="4" spans="2:13" x14ac:dyDescent="0.3">
      <c r="B4" s="209"/>
      <c r="C4" s="175" t="s">
        <v>67</v>
      </c>
      <c r="D4" s="166" t="s">
        <v>67</v>
      </c>
      <c r="E4" s="175" t="s">
        <v>67</v>
      </c>
      <c r="F4" s="166" t="s">
        <v>67</v>
      </c>
      <c r="G4" s="164" t="s">
        <v>67</v>
      </c>
      <c r="H4" s="164" t="s">
        <v>67</v>
      </c>
      <c r="I4" s="164" t="s">
        <v>67</v>
      </c>
      <c r="J4" s="175" t="s">
        <v>67</v>
      </c>
    </row>
    <row r="5" spans="2:13" x14ac:dyDescent="0.3">
      <c r="B5" s="184" t="s">
        <v>23</v>
      </c>
      <c r="C5" s="77"/>
      <c r="D5" s="186"/>
      <c r="E5" s="77"/>
      <c r="F5" s="186"/>
      <c r="G5" s="27"/>
      <c r="H5" s="27"/>
      <c r="I5" s="27"/>
      <c r="J5" s="77"/>
    </row>
    <row r="6" spans="2:13" x14ac:dyDescent="0.3">
      <c r="B6" s="147" t="s">
        <v>430</v>
      </c>
      <c r="C6" s="87">
        <v>4971</v>
      </c>
      <c r="D6" s="205">
        <v>2</v>
      </c>
      <c r="E6" s="87">
        <v>232</v>
      </c>
      <c r="F6" s="205">
        <v>691</v>
      </c>
      <c r="G6" s="48">
        <v>0</v>
      </c>
      <c r="H6" s="48">
        <v>9</v>
      </c>
      <c r="I6" s="48">
        <v>0</v>
      </c>
      <c r="J6" s="87">
        <v>5905</v>
      </c>
    </row>
    <row r="7" spans="2:13" x14ac:dyDescent="0.3">
      <c r="B7" s="147" t="s">
        <v>431</v>
      </c>
      <c r="C7" s="87">
        <v>8498</v>
      </c>
      <c r="D7" s="205">
        <v>203</v>
      </c>
      <c r="E7" s="87">
        <v>786</v>
      </c>
      <c r="F7" s="205">
        <v>4292</v>
      </c>
      <c r="G7" s="48">
        <v>3</v>
      </c>
      <c r="H7" s="48">
        <v>238</v>
      </c>
      <c r="I7" s="48">
        <v>0</v>
      </c>
      <c r="J7" s="87">
        <v>14020</v>
      </c>
    </row>
    <row r="8" spans="2:13" x14ac:dyDescent="0.3">
      <c r="B8" s="147" t="s">
        <v>432</v>
      </c>
      <c r="C8" s="87">
        <v>1601</v>
      </c>
      <c r="D8" s="205">
        <v>43</v>
      </c>
      <c r="E8" s="87">
        <v>193</v>
      </c>
      <c r="F8" s="205">
        <v>212</v>
      </c>
      <c r="G8" s="48">
        <v>0</v>
      </c>
      <c r="H8" s="48">
        <v>0</v>
      </c>
      <c r="I8" s="48">
        <v>0</v>
      </c>
      <c r="J8" s="87">
        <v>2049</v>
      </c>
    </row>
    <row r="9" spans="2:13" x14ac:dyDescent="0.3">
      <c r="B9" s="184" t="s">
        <v>33</v>
      </c>
      <c r="C9" s="88">
        <v>15070</v>
      </c>
      <c r="D9" s="206">
        <v>248</v>
      </c>
      <c r="E9" s="88">
        <v>1211</v>
      </c>
      <c r="F9" s="206">
        <v>5195</v>
      </c>
      <c r="G9" s="49">
        <v>3</v>
      </c>
      <c r="H9" s="49">
        <v>247</v>
      </c>
      <c r="I9" s="49">
        <v>0</v>
      </c>
      <c r="J9" s="88">
        <v>21974</v>
      </c>
    </row>
    <row r="10" spans="2:13" x14ac:dyDescent="0.3">
      <c r="B10" s="147"/>
      <c r="C10" s="87">
        <v>0</v>
      </c>
      <c r="D10" s="205">
        <v>0</v>
      </c>
      <c r="E10" s="87">
        <v>0</v>
      </c>
      <c r="F10" s="205">
        <v>0</v>
      </c>
      <c r="G10" s="48">
        <v>0</v>
      </c>
      <c r="H10" s="48">
        <v>0</v>
      </c>
      <c r="I10" s="48">
        <v>0</v>
      </c>
      <c r="J10" s="87">
        <v>0</v>
      </c>
    </row>
    <row r="11" spans="2:13" x14ac:dyDescent="0.3">
      <c r="B11" s="184" t="s">
        <v>22</v>
      </c>
      <c r="C11" s="87">
        <v>0</v>
      </c>
      <c r="D11" s="205">
        <v>0</v>
      </c>
      <c r="E11" s="87">
        <v>0</v>
      </c>
      <c r="F11" s="205">
        <v>0</v>
      </c>
      <c r="G11" s="48">
        <v>0</v>
      </c>
      <c r="H11" s="48">
        <v>0</v>
      </c>
      <c r="I11" s="48">
        <v>0</v>
      </c>
      <c r="J11" s="87">
        <v>0</v>
      </c>
    </row>
    <row r="12" spans="2:13" x14ac:dyDescent="0.3">
      <c r="B12" s="147" t="s">
        <v>391</v>
      </c>
      <c r="C12" s="87">
        <v>523</v>
      </c>
      <c r="D12" s="205">
        <v>48</v>
      </c>
      <c r="E12" s="87">
        <v>200</v>
      </c>
      <c r="F12" s="205">
        <v>416</v>
      </c>
      <c r="G12" s="48">
        <v>0</v>
      </c>
      <c r="H12" s="48">
        <v>14</v>
      </c>
      <c r="I12" s="48">
        <v>0</v>
      </c>
      <c r="J12" s="87">
        <v>1201</v>
      </c>
    </row>
    <row r="13" spans="2:13" x14ac:dyDescent="0.3">
      <c r="B13" s="147" t="s">
        <v>392</v>
      </c>
      <c r="C13" s="87">
        <v>3676</v>
      </c>
      <c r="D13" s="205">
        <v>43</v>
      </c>
      <c r="E13" s="87">
        <v>438</v>
      </c>
      <c r="F13" s="205">
        <v>3090</v>
      </c>
      <c r="G13" s="48">
        <v>0</v>
      </c>
      <c r="H13" s="48">
        <v>200</v>
      </c>
      <c r="I13" s="48">
        <v>104</v>
      </c>
      <c r="J13" s="87">
        <v>7551</v>
      </c>
    </row>
    <row r="14" spans="2:13" x14ac:dyDescent="0.3">
      <c r="B14" s="184" t="s">
        <v>390</v>
      </c>
      <c r="C14" s="88">
        <v>4199</v>
      </c>
      <c r="D14" s="206">
        <v>91</v>
      </c>
      <c r="E14" s="88">
        <v>638</v>
      </c>
      <c r="F14" s="206">
        <v>3506</v>
      </c>
      <c r="G14" s="49">
        <v>0</v>
      </c>
      <c r="H14" s="49">
        <v>214</v>
      </c>
      <c r="I14" s="49">
        <v>104</v>
      </c>
      <c r="J14" s="88">
        <v>8752</v>
      </c>
    </row>
    <row r="15" spans="2:13" x14ac:dyDescent="0.3">
      <c r="B15" s="147"/>
      <c r="C15" s="87">
        <v>0</v>
      </c>
      <c r="D15" s="205">
        <v>0</v>
      </c>
      <c r="E15" s="87">
        <v>0</v>
      </c>
      <c r="F15" s="205">
        <v>0</v>
      </c>
      <c r="G15" s="48">
        <v>0</v>
      </c>
      <c r="H15" s="48">
        <v>0</v>
      </c>
      <c r="I15" s="48">
        <v>0</v>
      </c>
      <c r="J15" s="87">
        <v>0</v>
      </c>
    </row>
    <row r="16" spans="2:13" x14ac:dyDescent="0.3">
      <c r="B16" s="184" t="s">
        <v>20</v>
      </c>
      <c r="C16" s="87">
        <v>0</v>
      </c>
      <c r="D16" s="205">
        <v>0</v>
      </c>
      <c r="E16" s="87">
        <v>0</v>
      </c>
      <c r="F16" s="205">
        <v>0</v>
      </c>
      <c r="G16" s="48">
        <v>0</v>
      </c>
      <c r="H16" s="48">
        <v>0</v>
      </c>
      <c r="I16" s="48">
        <v>0</v>
      </c>
      <c r="J16" s="87">
        <v>0</v>
      </c>
    </row>
    <row r="17" spans="2:10" x14ac:dyDescent="0.3">
      <c r="B17" s="147" t="s">
        <v>433</v>
      </c>
      <c r="C17" s="87">
        <v>5513</v>
      </c>
      <c r="D17" s="205">
        <v>47</v>
      </c>
      <c r="E17" s="87">
        <v>97</v>
      </c>
      <c r="F17" s="205">
        <v>3481</v>
      </c>
      <c r="G17" s="48">
        <v>0</v>
      </c>
      <c r="H17" s="48">
        <v>534</v>
      </c>
      <c r="I17" s="48">
        <v>0</v>
      </c>
      <c r="J17" s="87">
        <v>9672</v>
      </c>
    </row>
    <row r="18" spans="2:10" x14ac:dyDescent="0.3">
      <c r="B18" s="147" t="s">
        <v>434</v>
      </c>
      <c r="C18" s="87">
        <v>6880</v>
      </c>
      <c r="D18" s="205">
        <v>200</v>
      </c>
      <c r="E18" s="87">
        <v>1446</v>
      </c>
      <c r="F18" s="205">
        <v>3586</v>
      </c>
      <c r="G18" s="48">
        <v>31</v>
      </c>
      <c r="H18" s="48">
        <v>59</v>
      </c>
      <c r="I18" s="48">
        <v>27</v>
      </c>
      <c r="J18" s="87">
        <v>12229</v>
      </c>
    </row>
    <row r="19" spans="2:10" x14ac:dyDescent="0.3">
      <c r="B19" s="147" t="s">
        <v>35</v>
      </c>
      <c r="C19" s="87">
        <v>1519</v>
      </c>
      <c r="D19" s="205">
        <v>137</v>
      </c>
      <c r="E19" s="87">
        <v>135</v>
      </c>
      <c r="F19" s="205">
        <v>359</v>
      </c>
      <c r="G19" s="48">
        <v>0</v>
      </c>
      <c r="H19" s="48">
        <v>152</v>
      </c>
      <c r="I19" s="48">
        <v>0</v>
      </c>
      <c r="J19" s="87">
        <v>2302</v>
      </c>
    </row>
    <row r="20" spans="2:10" x14ac:dyDescent="0.3">
      <c r="B20" s="184" t="s">
        <v>33</v>
      </c>
      <c r="C20" s="88">
        <v>13912</v>
      </c>
      <c r="D20" s="206">
        <v>384</v>
      </c>
      <c r="E20" s="88">
        <v>1678</v>
      </c>
      <c r="F20" s="206">
        <v>7426</v>
      </c>
      <c r="G20" s="49">
        <v>31</v>
      </c>
      <c r="H20" s="49">
        <v>745</v>
      </c>
      <c r="I20" s="49">
        <v>27</v>
      </c>
      <c r="J20" s="88">
        <v>24203</v>
      </c>
    </row>
    <row r="21" spans="2:10" x14ac:dyDescent="0.3">
      <c r="B21" s="147"/>
      <c r="C21" s="87">
        <v>0</v>
      </c>
      <c r="D21" s="205">
        <v>0</v>
      </c>
      <c r="E21" s="87">
        <v>0</v>
      </c>
      <c r="F21" s="205">
        <v>0</v>
      </c>
      <c r="G21" s="48">
        <v>0</v>
      </c>
      <c r="H21" s="48">
        <v>0</v>
      </c>
      <c r="I21" s="48">
        <v>0</v>
      </c>
      <c r="J21" s="87">
        <v>0</v>
      </c>
    </row>
    <row r="22" spans="2:10" x14ac:dyDescent="0.3">
      <c r="B22" s="184" t="s">
        <v>25</v>
      </c>
      <c r="C22" s="87">
        <v>0</v>
      </c>
      <c r="D22" s="205">
        <v>0</v>
      </c>
      <c r="E22" s="87">
        <v>0</v>
      </c>
      <c r="F22" s="205">
        <v>0</v>
      </c>
      <c r="G22" s="48">
        <v>0</v>
      </c>
      <c r="H22" s="48">
        <v>0</v>
      </c>
      <c r="I22" s="48">
        <v>0</v>
      </c>
      <c r="J22" s="87">
        <v>0</v>
      </c>
    </row>
    <row r="23" spans="2:10" x14ac:dyDescent="0.3">
      <c r="B23" s="147" t="s">
        <v>36</v>
      </c>
      <c r="C23" s="87">
        <v>3758</v>
      </c>
      <c r="D23" s="205">
        <v>1409</v>
      </c>
      <c r="E23" s="87">
        <v>754</v>
      </c>
      <c r="F23" s="205">
        <v>723</v>
      </c>
      <c r="G23" s="48">
        <v>35</v>
      </c>
      <c r="H23" s="48">
        <v>15</v>
      </c>
      <c r="I23" s="48">
        <v>5</v>
      </c>
      <c r="J23" s="87">
        <v>6699</v>
      </c>
    </row>
    <row r="24" spans="2:10" x14ac:dyDescent="0.3">
      <c r="B24" s="147" t="s">
        <v>397</v>
      </c>
      <c r="C24" s="87">
        <v>3733</v>
      </c>
      <c r="D24" s="205">
        <v>1376</v>
      </c>
      <c r="E24" s="87">
        <v>273</v>
      </c>
      <c r="F24" s="205">
        <v>475</v>
      </c>
      <c r="G24" s="48">
        <v>23</v>
      </c>
      <c r="H24" s="48">
        <v>3</v>
      </c>
      <c r="I24" s="48">
        <v>32</v>
      </c>
      <c r="J24" s="87">
        <v>5915</v>
      </c>
    </row>
    <row r="25" spans="2:10" x14ac:dyDescent="0.3">
      <c r="B25" s="184" t="s">
        <v>33</v>
      </c>
      <c r="C25" s="88">
        <v>7491</v>
      </c>
      <c r="D25" s="206">
        <v>2785</v>
      </c>
      <c r="E25" s="88">
        <v>1027</v>
      </c>
      <c r="F25" s="206">
        <v>1198</v>
      </c>
      <c r="G25" s="49">
        <v>58</v>
      </c>
      <c r="H25" s="49">
        <v>18</v>
      </c>
      <c r="I25" s="49">
        <v>37</v>
      </c>
      <c r="J25" s="88">
        <v>12614</v>
      </c>
    </row>
    <row r="26" spans="2:10" x14ac:dyDescent="0.3">
      <c r="B26" s="147"/>
      <c r="C26" s="87">
        <v>0</v>
      </c>
      <c r="D26" s="205">
        <v>0</v>
      </c>
      <c r="E26" s="87">
        <v>0</v>
      </c>
      <c r="F26" s="205">
        <v>0</v>
      </c>
      <c r="G26" s="48">
        <v>0</v>
      </c>
      <c r="H26" s="48">
        <v>0</v>
      </c>
      <c r="I26" s="48">
        <v>0</v>
      </c>
      <c r="J26" s="87">
        <v>0</v>
      </c>
    </row>
    <row r="27" spans="2:10" x14ac:dyDescent="0.3">
      <c r="B27" s="184" t="s">
        <v>24</v>
      </c>
      <c r="C27" s="87">
        <v>0</v>
      </c>
      <c r="D27" s="205">
        <v>0</v>
      </c>
      <c r="E27" s="87">
        <v>0</v>
      </c>
      <c r="F27" s="205">
        <v>0</v>
      </c>
      <c r="G27" s="48">
        <v>0</v>
      </c>
      <c r="H27" s="48">
        <v>0</v>
      </c>
      <c r="I27" s="48">
        <v>0</v>
      </c>
      <c r="J27" s="87">
        <v>0</v>
      </c>
    </row>
    <row r="28" spans="2:10" x14ac:dyDescent="0.3">
      <c r="B28" s="147" t="s">
        <v>398</v>
      </c>
      <c r="C28" s="87">
        <v>9436</v>
      </c>
      <c r="D28" s="205">
        <v>529</v>
      </c>
      <c r="E28" s="87">
        <v>784</v>
      </c>
      <c r="F28" s="205">
        <v>1675</v>
      </c>
      <c r="G28" s="48">
        <v>0</v>
      </c>
      <c r="H28" s="48">
        <v>71</v>
      </c>
      <c r="I28" s="48">
        <v>85</v>
      </c>
      <c r="J28" s="87">
        <v>12580</v>
      </c>
    </row>
    <row r="29" spans="2:10" x14ac:dyDescent="0.3">
      <c r="B29" s="147" t="s">
        <v>435</v>
      </c>
      <c r="C29" s="87">
        <v>2231</v>
      </c>
      <c r="D29" s="205">
        <v>310</v>
      </c>
      <c r="E29" s="87">
        <v>698</v>
      </c>
      <c r="F29" s="205">
        <v>824</v>
      </c>
      <c r="G29" s="48">
        <v>1</v>
      </c>
      <c r="H29" s="48">
        <v>967</v>
      </c>
      <c r="I29" s="48">
        <v>269</v>
      </c>
      <c r="J29" s="87">
        <v>5300</v>
      </c>
    </row>
    <row r="30" spans="2:10" x14ac:dyDescent="0.3">
      <c r="B30" s="184" t="s">
        <v>33</v>
      </c>
      <c r="C30" s="88">
        <v>11667</v>
      </c>
      <c r="D30" s="206">
        <v>839</v>
      </c>
      <c r="E30" s="88">
        <v>1482</v>
      </c>
      <c r="F30" s="206">
        <v>2499</v>
      </c>
      <c r="G30" s="49">
        <v>1</v>
      </c>
      <c r="H30" s="49">
        <v>1038</v>
      </c>
      <c r="I30" s="49">
        <v>354</v>
      </c>
      <c r="J30" s="88">
        <v>17880</v>
      </c>
    </row>
    <row r="31" spans="2:10" x14ac:dyDescent="0.3">
      <c r="B31" s="184"/>
      <c r="C31" s="24"/>
      <c r="D31" s="79"/>
      <c r="E31" s="24"/>
      <c r="F31" s="79"/>
      <c r="G31" s="23"/>
      <c r="H31" s="23"/>
      <c r="I31" s="23"/>
      <c r="J31" s="24"/>
    </row>
    <row r="32" spans="2:10" x14ac:dyDescent="0.3">
      <c r="B32" s="184" t="s">
        <v>39</v>
      </c>
      <c r="C32" s="81">
        <f>C30+C25+C20+C14+C9</f>
        <v>52339</v>
      </c>
      <c r="D32" s="83">
        <f t="shared" ref="D32:J32" si="0">D30+D25+D20+D14+D9</f>
        <v>4347</v>
      </c>
      <c r="E32" s="81">
        <f t="shared" si="0"/>
        <v>6036</v>
      </c>
      <c r="F32" s="83">
        <f t="shared" si="0"/>
        <v>19824</v>
      </c>
      <c r="G32" s="27">
        <f t="shared" si="0"/>
        <v>93</v>
      </c>
      <c r="H32" s="26">
        <f t="shared" si="0"/>
        <v>2262</v>
      </c>
      <c r="I32" s="26">
        <f t="shared" si="0"/>
        <v>522</v>
      </c>
      <c r="J32" s="81">
        <f t="shared" si="0"/>
        <v>85423</v>
      </c>
    </row>
    <row r="33" spans="2:11" x14ac:dyDescent="0.3">
      <c r="B33" s="184"/>
      <c r="C33" s="24"/>
      <c r="D33" s="79"/>
      <c r="E33" s="24"/>
      <c r="F33" s="79"/>
      <c r="G33" s="23"/>
      <c r="H33" s="23"/>
      <c r="I33" s="23"/>
      <c r="J33" s="24"/>
    </row>
    <row r="34" spans="2:11" ht="15" thickBot="1" x14ac:dyDescent="0.35">
      <c r="B34" s="151" t="s">
        <v>436</v>
      </c>
      <c r="C34" s="107">
        <f>C32/$J$32*100</f>
        <v>61.270383854465429</v>
      </c>
      <c r="D34" s="232">
        <f t="shared" ref="D34:I34" si="1">D32/$J$32*100</f>
        <v>5.0887934162930364</v>
      </c>
      <c r="E34" s="107">
        <f t="shared" si="1"/>
        <v>7.0660126663779081</v>
      </c>
      <c r="F34" s="232">
        <f t="shared" si="1"/>
        <v>23.206864661742156</v>
      </c>
      <c r="G34" s="233">
        <f t="shared" si="1"/>
        <v>0.10886997647003734</v>
      </c>
      <c r="H34" s="233">
        <f t="shared" si="1"/>
        <v>2.6479987825292954</v>
      </c>
      <c r="I34" s="232">
        <f t="shared" si="1"/>
        <v>0.61107664212214508</v>
      </c>
      <c r="J34" s="107">
        <v>22.068963735522757</v>
      </c>
    </row>
    <row r="35" spans="2:11" x14ac:dyDescent="0.3">
      <c r="B35" s="479" t="s">
        <v>1245</v>
      </c>
    </row>
    <row r="37" spans="2:11" x14ac:dyDescent="0.3">
      <c r="K37" s="3"/>
    </row>
  </sheetData>
  <mergeCells count="2">
    <mergeCell ref="B2:B3"/>
    <mergeCell ref="C2:J2"/>
  </mergeCells>
  <pageMargins left="0.511811024" right="0.511811024" top="0.78740157499999996" bottom="0.78740157499999996" header="0.31496062000000002" footer="0.3149606200000000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M36"/>
  <sheetViews>
    <sheetView showGridLines="0" workbookViewId="0"/>
  </sheetViews>
  <sheetFormatPr defaultRowHeight="14.4" x14ac:dyDescent="0.3"/>
  <cols>
    <col min="2" max="2" width="14.6640625" bestFit="1" customWidth="1"/>
    <col min="3" max="3" width="11.5546875" bestFit="1" customWidth="1"/>
    <col min="4" max="9" width="9.33203125" bestFit="1" customWidth="1"/>
    <col min="10" max="10" width="11.5546875" bestFit="1" customWidth="1"/>
  </cols>
  <sheetData>
    <row r="1" spans="2:13" ht="15" thickBot="1" x14ac:dyDescent="0.35">
      <c r="B1" s="516" t="s">
        <v>437</v>
      </c>
      <c r="C1" s="516"/>
      <c r="D1" s="516"/>
      <c r="E1" s="516"/>
      <c r="F1" s="516"/>
      <c r="G1" s="516"/>
      <c r="H1" s="516"/>
      <c r="I1" s="516"/>
      <c r="J1" s="516"/>
      <c r="K1" s="465"/>
      <c r="L1" s="465"/>
      <c r="M1" s="465"/>
    </row>
    <row r="2" spans="2:13" ht="15" thickBot="1" x14ac:dyDescent="0.35">
      <c r="B2" s="564" t="s">
        <v>28</v>
      </c>
      <c r="C2" s="164"/>
      <c r="D2" s="531" t="s">
        <v>428</v>
      </c>
      <c r="E2" s="533"/>
      <c r="F2" s="533"/>
      <c r="G2" s="533"/>
      <c r="H2" s="533"/>
      <c r="I2" s="533"/>
      <c r="J2" s="533"/>
    </row>
    <row r="3" spans="2:13" ht="27" thickBot="1" x14ac:dyDescent="0.35">
      <c r="B3" s="565"/>
      <c r="C3" s="175" t="s">
        <v>2</v>
      </c>
      <c r="D3" s="166" t="s">
        <v>4</v>
      </c>
      <c r="E3" s="175" t="s">
        <v>3</v>
      </c>
      <c r="F3" s="166" t="s">
        <v>429</v>
      </c>
      <c r="G3" s="164" t="s">
        <v>10</v>
      </c>
      <c r="H3" s="164" t="s">
        <v>8</v>
      </c>
      <c r="I3" s="164" t="s">
        <v>1370</v>
      </c>
      <c r="J3" s="175" t="s">
        <v>27</v>
      </c>
    </row>
    <row r="4" spans="2:13" ht="26.4" x14ac:dyDescent="0.3">
      <c r="B4" s="209"/>
      <c r="C4" s="175" t="s">
        <v>152</v>
      </c>
      <c r="D4" s="166" t="s">
        <v>152</v>
      </c>
      <c r="E4" s="175" t="s">
        <v>152</v>
      </c>
      <c r="F4" s="166" t="s">
        <v>152</v>
      </c>
      <c r="G4" s="164" t="s">
        <v>152</v>
      </c>
      <c r="H4" s="164" t="s">
        <v>152</v>
      </c>
      <c r="I4" s="164"/>
      <c r="J4" s="175" t="s">
        <v>152</v>
      </c>
    </row>
    <row r="5" spans="2:13" x14ac:dyDescent="0.3">
      <c r="B5" s="184" t="s">
        <v>23</v>
      </c>
      <c r="C5" s="77"/>
      <c r="D5" s="186"/>
      <c r="E5" s="77"/>
      <c r="F5" s="186"/>
      <c r="G5" s="27"/>
      <c r="H5" s="27"/>
      <c r="I5" s="27"/>
      <c r="J5" s="77"/>
    </row>
    <row r="6" spans="2:13" x14ac:dyDescent="0.3">
      <c r="B6" s="147" t="s">
        <v>430</v>
      </c>
      <c r="C6" s="235">
        <v>2077.52</v>
      </c>
      <c r="D6" s="236">
        <v>1.2</v>
      </c>
      <c r="E6" s="235">
        <v>127.98999999999998</v>
      </c>
      <c r="F6" s="236">
        <v>377.5</v>
      </c>
      <c r="G6" s="237">
        <v>0</v>
      </c>
      <c r="H6" s="237">
        <v>4.2100000000000009</v>
      </c>
      <c r="I6" s="237">
        <v>0</v>
      </c>
      <c r="J6" s="235">
        <v>2588.4199999999996</v>
      </c>
    </row>
    <row r="7" spans="2:13" x14ac:dyDescent="0.3">
      <c r="B7" s="147" t="s">
        <v>431</v>
      </c>
      <c r="C7" s="235">
        <v>3715.5799999999995</v>
      </c>
      <c r="D7" s="236">
        <v>105.67000000000002</v>
      </c>
      <c r="E7" s="235">
        <v>453.81999999999994</v>
      </c>
      <c r="F7" s="236">
        <v>2171.94</v>
      </c>
      <c r="G7" s="237">
        <v>1.83</v>
      </c>
      <c r="H7" s="237">
        <v>114.96000000000001</v>
      </c>
      <c r="I7" s="237">
        <v>0</v>
      </c>
      <c r="J7" s="235">
        <v>6563.8</v>
      </c>
    </row>
    <row r="8" spans="2:13" x14ac:dyDescent="0.3">
      <c r="B8" s="147" t="s">
        <v>432</v>
      </c>
      <c r="C8" s="235">
        <v>795.6099999999999</v>
      </c>
      <c r="D8" s="236">
        <v>25.96</v>
      </c>
      <c r="E8" s="235">
        <v>122.03000000000002</v>
      </c>
      <c r="F8" s="236">
        <v>101.89999999999999</v>
      </c>
      <c r="G8" s="237">
        <v>0</v>
      </c>
      <c r="H8" s="237">
        <v>0</v>
      </c>
      <c r="I8" s="237">
        <v>0</v>
      </c>
      <c r="J8" s="235">
        <v>1045.5</v>
      </c>
    </row>
    <row r="9" spans="2:13" x14ac:dyDescent="0.3">
      <c r="B9" s="184" t="s">
        <v>33</v>
      </c>
      <c r="C9" s="238">
        <v>6588.7099999999991</v>
      </c>
      <c r="D9" s="239">
        <v>132.83000000000001</v>
      </c>
      <c r="E9" s="238">
        <v>703.83999999999992</v>
      </c>
      <c r="F9" s="239">
        <v>2651.34</v>
      </c>
      <c r="G9" s="240">
        <v>1.83</v>
      </c>
      <c r="H9" s="240">
        <v>119.17000000000002</v>
      </c>
      <c r="I9" s="240">
        <v>0</v>
      </c>
      <c r="J9" s="238">
        <v>10197.719999999999</v>
      </c>
    </row>
    <row r="10" spans="2:13" x14ac:dyDescent="0.3">
      <c r="B10" s="147"/>
      <c r="C10" s="235"/>
      <c r="D10" s="236"/>
      <c r="E10" s="235"/>
      <c r="F10" s="236"/>
      <c r="G10" s="237"/>
      <c r="H10" s="237"/>
      <c r="I10" s="237"/>
      <c r="J10" s="235"/>
    </row>
    <row r="11" spans="2:13" x14ac:dyDescent="0.3">
      <c r="B11" s="184" t="s">
        <v>22</v>
      </c>
      <c r="C11" s="235"/>
      <c r="D11" s="236"/>
      <c r="E11" s="235"/>
      <c r="F11" s="236"/>
      <c r="G11" s="237"/>
      <c r="H11" s="237"/>
      <c r="I11" s="237"/>
      <c r="J11" s="235"/>
    </row>
    <row r="12" spans="2:13" x14ac:dyDescent="0.3">
      <c r="B12" s="147" t="s">
        <v>391</v>
      </c>
      <c r="C12" s="235">
        <v>273.15999999999997</v>
      </c>
      <c r="D12" s="236">
        <v>23.38</v>
      </c>
      <c r="E12" s="235">
        <v>108.42</v>
      </c>
      <c r="F12" s="236">
        <v>194.17999999999998</v>
      </c>
      <c r="G12" s="237">
        <v>0</v>
      </c>
      <c r="H12" s="237">
        <v>7.63</v>
      </c>
      <c r="I12" s="237">
        <v>0</v>
      </c>
      <c r="J12" s="235">
        <v>606.77</v>
      </c>
    </row>
    <row r="13" spans="2:13" x14ac:dyDescent="0.3">
      <c r="B13" s="147" t="s">
        <v>392</v>
      </c>
      <c r="C13" s="235">
        <v>1613.7199999999998</v>
      </c>
      <c r="D13" s="236">
        <v>19.47</v>
      </c>
      <c r="E13" s="235">
        <v>199.74999999999994</v>
      </c>
      <c r="F13" s="236">
        <v>1637.0199999999998</v>
      </c>
      <c r="G13" s="237">
        <v>0</v>
      </c>
      <c r="H13" s="237">
        <v>116.32</v>
      </c>
      <c r="I13" s="237">
        <v>90.389999999999986</v>
      </c>
      <c r="J13" s="235">
        <v>3676.6699999999996</v>
      </c>
    </row>
    <row r="14" spans="2:13" x14ac:dyDescent="0.3">
      <c r="B14" s="184" t="s">
        <v>390</v>
      </c>
      <c r="C14" s="238">
        <v>1886.8799999999997</v>
      </c>
      <c r="D14" s="239">
        <v>42.849999999999994</v>
      </c>
      <c r="E14" s="238">
        <v>308.16999999999996</v>
      </c>
      <c r="F14" s="239">
        <v>1831.1999999999998</v>
      </c>
      <c r="G14" s="240">
        <v>0</v>
      </c>
      <c r="H14" s="240">
        <v>123.94999999999999</v>
      </c>
      <c r="I14" s="240">
        <v>90.389999999999986</v>
      </c>
      <c r="J14" s="238">
        <v>4283.4399999999996</v>
      </c>
    </row>
    <row r="15" spans="2:13" x14ac:dyDescent="0.3">
      <c r="B15" s="147"/>
      <c r="C15" s="235"/>
      <c r="D15" s="236"/>
      <c r="E15" s="235"/>
      <c r="F15" s="236"/>
      <c r="G15" s="237"/>
      <c r="H15" s="237"/>
      <c r="I15" s="237"/>
      <c r="J15" s="235"/>
    </row>
    <row r="16" spans="2:13" x14ac:dyDescent="0.3">
      <c r="B16" s="184" t="s">
        <v>20</v>
      </c>
      <c r="C16" s="235"/>
      <c r="D16" s="236"/>
      <c r="E16" s="235"/>
      <c r="F16" s="236"/>
      <c r="G16" s="237"/>
      <c r="H16" s="237"/>
      <c r="I16" s="237"/>
      <c r="J16" s="235"/>
    </row>
    <row r="17" spans="2:10" x14ac:dyDescent="0.3">
      <c r="B17" s="147" t="s">
        <v>433</v>
      </c>
      <c r="C17" s="235">
        <v>2805.75</v>
      </c>
      <c r="D17" s="236">
        <v>17.170000000000002</v>
      </c>
      <c r="E17" s="235">
        <v>50.980000000000018</v>
      </c>
      <c r="F17" s="236">
        <v>1817.91</v>
      </c>
      <c r="G17" s="237">
        <v>0</v>
      </c>
      <c r="H17" s="237">
        <v>296.25</v>
      </c>
      <c r="I17" s="237">
        <v>0</v>
      </c>
      <c r="J17" s="235">
        <v>4988.0600000000004</v>
      </c>
    </row>
    <row r="18" spans="2:10" x14ac:dyDescent="0.3">
      <c r="B18" s="147" t="s">
        <v>434</v>
      </c>
      <c r="C18" s="235">
        <v>3333.2200000000003</v>
      </c>
      <c r="D18" s="236">
        <v>115.3</v>
      </c>
      <c r="E18" s="235">
        <v>872.05000000000018</v>
      </c>
      <c r="F18" s="236">
        <v>2014.4399999999996</v>
      </c>
      <c r="G18" s="237">
        <v>17.310000000000002</v>
      </c>
      <c r="H18" s="237">
        <v>35.729999999999997</v>
      </c>
      <c r="I18" s="237">
        <v>19</v>
      </c>
      <c r="J18" s="235">
        <v>6407.05</v>
      </c>
    </row>
    <row r="19" spans="2:10" x14ac:dyDescent="0.3">
      <c r="B19" s="147" t="s">
        <v>35</v>
      </c>
      <c r="C19" s="235">
        <v>707.3900000000001</v>
      </c>
      <c r="D19" s="236">
        <v>49.88</v>
      </c>
      <c r="E19" s="235">
        <v>78.209999999999994</v>
      </c>
      <c r="F19" s="236">
        <v>135.68</v>
      </c>
      <c r="G19" s="237">
        <v>0</v>
      </c>
      <c r="H19" s="237">
        <v>84.44</v>
      </c>
      <c r="I19" s="237">
        <v>0</v>
      </c>
      <c r="J19" s="235">
        <v>1055.6000000000001</v>
      </c>
    </row>
    <row r="20" spans="2:10" x14ac:dyDescent="0.3">
      <c r="B20" s="184" t="s">
        <v>33</v>
      </c>
      <c r="C20" s="238">
        <v>6846.3600000000006</v>
      </c>
      <c r="D20" s="239">
        <v>182.35</v>
      </c>
      <c r="E20" s="238">
        <v>1001.2400000000002</v>
      </c>
      <c r="F20" s="239">
        <v>3968.0299999999993</v>
      </c>
      <c r="G20" s="240">
        <v>17.310000000000002</v>
      </c>
      <c r="H20" s="240">
        <v>416.42</v>
      </c>
      <c r="I20" s="240">
        <v>19</v>
      </c>
      <c r="J20" s="238">
        <v>12450.710000000001</v>
      </c>
    </row>
    <row r="21" spans="2:10" x14ac:dyDescent="0.3">
      <c r="B21" s="147"/>
      <c r="C21" s="235"/>
      <c r="D21" s="236"/>
      <c r="E21" s="235"/>
      <c r="F21" s="236"/>
      <c r="G21" s="237"/>
      <c r="H21" s="237"/>
      <c r="I21" s="237"/>
      <c r="J21" s="235"/>
    </row>
    <row r="22" spans="2:10" x14ac:dyDescent="0.3">
      <c r="B22" s="184" t="s">
        <v>25</v>
      </c>
      <c r="C22" s="235"/>
      <c r="D22" s="236"/>
      <c r="E22" s="235"/>
      <c r="F22" s="236"/>
      <c r="G22" s="237"/>
      <c r="H22" s="237"/>
      <c r="I22" s="237"/>
      <c r="J22" s="235"/>
    </row>
    <row r="23" spans="2:10" x14ac:dyDescent="0.3">
      <c r="B23" s="147" t="s">
        <v>36</v>
      </c>
      <c r="C23" s="235">
        <v>1872.45</v>
      </c>
      <c r="D23" s="236">
        <v>755.81999999999994</v>
      </c>
      <c r="E23" s="235">
        <v>485.10999999999996</v>
      </c>
      <c r="F23" s="236">
        <v>367.77</v>
      </c>
      <c r="G23" s="237">
        <v>17.399999999999999</v>
      </c>
      <c r="H23" s="237">
        <v>8.2100000000000009</v>
      </c>
      <c r="I23" s="237">
        <v>2.8499999999999996</v>
      </c>
      <c r="J23" s="235">
        <v>3509.61</v>
      </c>
    </row>
    <row r="24" spans="2:10" x14ac:dyDescent="0.3">
      <c r="B24" s="147" t="s">
        <v>397</v>
      </c>
      <c r="C24" s="235">
        <v>1767.82</v>
      </c>
      <c r="D24" s="236">
        <v>694.35000000000014</v>
      </c>
      <c r="E24" s="235">
        <v>151.96</v>
      </c>
      <c r="F24" s="236">
        <v>220.26000000000005</v>
      </c>
      <c r="G24" s="237">
        <v>10.179999999999998</v>
      </c>
      <c r="H24" s="237">
        <v>1.1200000000000001</v>
      </c>
      <c r="I24" s="237">
        <v>17.739999999999998</v>
      </c>
      <c r="J24" s="235">
        <v>2863.43</v>
      </c>
    </row>
    <row r="25" spans="2:10" x14ac:dyDescent="0.3">
      <c r="B25" s="184" t="s">
        <v>33</v>
      </c>
      <c r="C25" s="238">
        <v>3640.27</v>
      </c>
      <c r="D25" s="239">
        <v>1450.17</v>
      </c>
      <c r="E25" s="238">
        <v>637.06999999999994</v>
      </c>
      <c r="F25" s="239">
        <v>588.03</v>
      </c>
      <c r="G25" s="240">
        <v>27.58</v>
      </c>
      <c r="H25" s="240">
        <v>9.3300000000000018</v>
      </c>
      <c r="I25" s="240">
        <v>20.589999999999996</v>
      </c>
      <c r="J25" s="238">
        <v>6373.04</v>
      </c>
    </row>
    <row r="26" spans="2:10" x14ac:dyDescent="0.3">
      <c r="B26" s="147"/>
      <c r="C26" s="235"/>
      <c r="D26" s="236"/>
      <c r="E26" s="235"/>
      <c r="F26" s="236"/>
      <c r="G26" s="237"/>
      <c r="H26" s="237"/>
      <c r="I26" s="237"/>
      <c r="J26" s="235"/>
    </row>
    <row r="27" spans="2:10" x14ac:dyDescent="0.3">
      <c r="B27" s="184" t="s">
        <v>24</v>
      </c>
      <c r="C27" s="235"/>
      <c r="D27" s="236"/>
      <c r="E27" s="235"/>
      <c r="F27" s="236"/>
      <c r="G27" s="237"/>
      <c r="H27" s="237"/>
      <c r="I27" s="237"/>
      <c r="J27" s="235"/>
    </row>
    <row r="28" spans="2:10" x14ac:dyDescent="0.3">
      <c r="B28" s="147" t="s">
        <v>398</v>
      </c>
      <c r="C28" s="235">
        <v>4225.8099999999995</v>
      </c>
      <c r="D28" s="236">
        <v>316.57000000000005</v>
      </c>
      <c r="E28" s="235">
        <v>464.64</v>
      </c>
      <c r="F28" s="236">
        <v>779.10000000000014</v>
      </c>
      <c r="G28" s="237">
        <v>0</v>
      </c>
      <c r="H28" s="237">
        <v>36.770000000000003</v>
      </c>
      <c r="I28" s="237">
        <v>68.710000000000008</v>
      </c>
      <c r="J28" s="235">
        <v>5891.6</v>
      </c>
    </row>
    <row r="29" spans="2:10" x14ac:dyDescent="0.3">
      <c r="B29" s="147" t="s">
        <v>435</v>
      </c>
      <c r="C29" s="235">
        <v>1294.9599999999998</v>
      </c>
      <c r="D29" s="236">
        <v>166.72999999999996</v>
      </c>
      <c r="E29" s="235">
        <v>410.7399999999999</v>
      </c>
      <c r="F29" s="236">
        <v>575.2600000000001</v>
      </c>
      <c r="G29" s="237">
        <v>0.53</v>
      </c>
      <c r="H29" s="237">
        <v>627.34999999999991</v>
      </c>
      <c r="I29" s="237">
        <v>183.31</v>
      </c>
      <c r="J29" s="235">
        <v>3258.88</v>
      </c>
    </row>
    <row r="30" spans="2:10" x14ac:dyDescent="0.3">
      <c r="B30" s="184" t="s">
        <v>33</v>
      </c>
      <c r="C30" s="238">
        <v>5520.7699999999995</v>
      </c>
      <c r="D30" s="239">
        <v>483.3</v>
      </c>
      <c r="E30" s="238">
        <v>875.37999999999988</v>
      </c>
      <c r="F30" s="239">
        <v>1354.3600000000001</v>
      </c>
      <c r="G30" s="240">
        <v>0.53</v>
      </c>
      <c r="H30" s="240">
        <v>664.11999999999989</v>
      </c>
      <c r="I30" s="240">
        <v>252.02</v>
      </c>
      <c r="J30" s="238">
        <v>9150.48</v>
      </c>
    </row>
    <row r="31" spans="2:10" x14ac:dyDescent="0.3">
      <c r="B31" s="184"/>
      <c r="C31" s="24"/>
      <c r="D31" s="79"/>
      <c r="E31" s="24"/>
      <c r="F31" s="79"/>
      <c r="G31" s="23"/>
      <c r="H31" s="23"/>
      <c r="I31" s="23"/>
      <c r="J31" s="24"/>
    </row>
    <row r="32" spans="2:10" x14ac:dyDescent="0.3">
      <c r="B32" s="184" t="s">
        <v>39</v>
      </c>
      <c r="C32" s="153">
        <f>C30+C25+C20+C14+C9</f>
        <v>24482.989999999998</v>
      </c>
      <c r="D32" s="229">
        <f t="shared" ref="D32:J32" si="0">D30+D25+D20+D14+D9</f>
        <v>2291.5</v>
      </c>
      <c r="E32" s="153">
        <f t="shared" si="0"/>
        <v>3525.7</v>
      </c>
      <c r="F32" s="229">
        <f t="shared" si="0"/>
        <v>10392.959999999999</v>
      </c>
      <c r="G32" s="27">
        <f t="shared" si="0"/>
        <v>47.25</v>
      </c>
      <c r="H32" s="100">
        <f t="shared" si="0"/>
        <v>1332.99</v>
      </c>
      <c r="I32" s="27">
        <f t="shared" si="0"/>
        <v>382</v>
      </c>
      <c r="J32" s="153">
        <f t="shared" si="0"/>
        <v>42455.39</v>
      </c>
    </row>
    <row r="33" spans="2:10" x14ac:dyDescent="0.3">
      <c r="B33" s="184"/>
      <c r="C33" s="24"/>
      <c r="D33" s="79"/>
      <c r="E33" s="24"/>
      <c r="F33" s="79"/>
      <c r="G33" s="23"/>
      <c r="H33" s="23"/>
      <c r="I33" s="23"/>
      <c r="J33" s="24"/>
    </row>
    <row r="34" spans="2:10" ht="15" thickBot="1" x14ac:dyDescent="0.35">
      <c r="B34" s="151" t="s">
        <v>436</v>
      </c>
      <c r="C34" s="180">
        <f>C32/$J$32*100</f>
        <v>57.667565885038385</v>
      </c>
      <c r="D34" s="90">
        <f t="shared" ref="D34:I34" si="1">D32/$J$32*100</f>
        <v>5.3974301025146634</v>
      </c>
      <c r="E34" s="180">
        <f t="shared" si="1"/>
        <v>8.3044814804433535</v>
      </c>
      <c r="F34" s="90">
        <f t="shared" si="1"/>
        <v>24.479718594034818</v>
      </c>
      <c r="G34" s="47">
        <f t="shared" si="1"/>
        <v>0.11129328926197592</v>
      </c>
      <c r="H34" s="47">
        <f t="shared" si="1"/>
        <v>3.1397426804935722</v>
      </c>
      <c r="I34" s="47">
        <f t="shared" si="1"/>
        <v>0.89976796821322336</v>
      </c>
      <c r="J34" s="180">
        <v>21.301094310776065</v>
      </c>
    </row>
    <row r="35" spans="2:10" ht="26.4" x14ac:dyDescent="0.3">
      <c r="B35" s="479" t="s">
        <v>1245</v>
      </c>
    </row>
    <row r="36" spans="2:10" x14ac:dyDescent="0.3">
      <c r="J36" s="4"/>
    </row>
  </sheetData>
  <mergeCells count="2">
    <mergeCell ref="B2:B3"/>
    <mergeCell ref="D2:J2"/>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1"/>
  <sheetViews>
    <sheetView showGridLines="0" workbookViewId="0"/>
  </sheetViews>
  <sheetFormatPr defaultRowHeight="14.4" x14ac:dyDescent="0.3"/>
  <cols>
    <col min="2" max="2" width="30.44140625" customWidth="1"/>
    <col min="6" max="6" width="10.5546875" bestFit="1" customWidth="1"/>
    <col min="7" max="7" width="12" customWidth="1"/>
    <col min="8" max="8" width="11" customWidth="1"/>
  </cols>
  <sheetData>
    <row r="1" spans="2:13" ht="15" thickBot="1" x14ac:dyDescent="0.35">
      <c r="B1" s="516" t="s">
        <v>157</v>
      </c>
      <c r="C1" s="516"/>
      <c r="D1" s="516"/>
      <c r="E1" s="516"/>
      <c r="F1" s="516"/>
      <c r="G1" s="516"/>
      <c r="H1" s="516"/>
      <c r="I1" s="465"/>
      <c r="J1" s="465"/>
      <c r="K1" s="465"/>
      <c r="L1" s="465"/>
      <c r="M1" s="465"/>
    </row>
    <row r="2" spans="2:13" ht="15" thickBot="1" x14ac:dyDescent="0.35">
      <c r="B2" s="36" t="s">
        <v>158</v>
      </c>
      <c r="C2" s="531" t="s">
        <v>105</v>
      </c>
      <c r="D2" s="532"/>
      <c r="E2" s="531" t="s">
        <v>109</v>
      </c>
      <c r="F2" s="532"/>
      <c r="G2" s="531" t="s">
        <v>115</v>
      </c>
      <c r="H2" s="533"/>
    </row>
    <row r="3" spans="2:13" x14ac:dyDescent="0.3">
      <c r="B3" s="36" t="s">
        <v>67</v>
      </c>
      <c r="C3" s="36" t="s">
        <v>124</v>
      </c>
      <c r="D3" s="34" t="s">
        <v>32</v>
      </c>
      <c r="E3" s="40" t="s">
        <v>124</v>
      </c>
      <c r="F3" s="36" t="s">
        <v>32</v>
      </c>
      <c r="G3" s="34" t="s">
        <v>124</v>
      </c>
      <c r="H3" s="35" t="s">
        <v>32</v>
      </c>
    </row>
    <row r="4" spans="2:13" x14ac:dyDescent="0.3">
      <c r="B4" s="33" t="s">
        <v>159</v>
      </c>
      <c r="C4" s="25">
        <v>3336</v>
      </c>
      <c r="D4" s="24">
        <v>6.58</v>
      </c>
      <c r="E4" s="84">
        <v>3398</v>
      </c>
      <c r="F4" s="23">
        <v>6.74</v>
      </c>
      <c r="G4" s="85">
        <v>2331</v>
      </c>
      <c r="H4" s="11">
        <f>G4/$G$9*100</f>
        <v>5.150243040212108</v>
      </c>
    </row>
    <row r="5" spans="2:13" x14ac:dyDescent="0.3">
      <c r="B5" s="33" t="s">
        <v>160</v>
      </c>
      <c r="C5" s="25">
        <v>14300</v>
      </c>
      <c r="D5" s="24">
        <v>28.22</v>
      </c>
      <c r="E5" s="84">
        <v>14368</v>
      </c>
      <c r="F5" s="23">
        <v>28.49</v>
      </c>
      <c r="G5" s="85">
        <v>11588</v>
      </c>
      <c r="H5" s="11">
        <f t="shared" ref="H5:H9" si="0">G5/$G$9*100</f>
        <v>25.603181617322139</v>
      </c>
    </row>
    <row r="6" spans="2:13" x14ac:dyDescent="0.3">
      <c r="B6" s="33" t="s">
        <v>161</v>
      </c>
      <c r="C6" s="25">
        <v>17953</v>
      </c>
      <c r="D6" s="24">
        <v>35.43</v>
      </c>
      <c r="E6" s="84">
        <v>18335</v>
      </c>
      <c r="F6" s="23">
        <v>36.36</v>
      </c>
      <c r="G6" s="85">
        <v>17103</v>
      </c>
      <c r="H6" s="11">
        <f t="shared" si="0"/>
        <v>37.788334069818823</v>
      </c>
    </row>
    <row r="7" spans="2:13" x14ac:dyDescent="0.3">
      <c r="B7" s="33" t="s">
        <v>162</v>
      </c>
      <c r="C7" s="25">
        <v>10391</v>
      </c>
      <c r="D7" s="24">
        <v>20.52</v>
      </c>
      <c r="E7" s="84">
        <v>10042</v>
      </c>
      <c r="F7" s="23">
        <v>19.91</v>
      </c>
      <c r="G7" s="85">
        <v>10120</v>
      </c>
      <c r="H7" s="11">
        <f t="shared" si="0"/>
        <v>22.359699513919576</v>
      </c>
    </row>
    <row r="8" spans="2:13" x14ac:dyDescent="0.3">
      <c r="B8" s="33" t="s">
        <v>163</v>
      </c>
      <c r="C8" s="25">
        <v>4688</v>
      </c>
      <c r="D8" s="24">
        <v>9.25</v>
      </c>
      <c r="E8" s="84">
        <v>4283</v>
      </c>
      <c r="F8" s="23">
        <v>8.49</v>
      </c>
      <c r="G8" s="85">
        <v>4118</v>
      </c>
      <c r="H8" s="11">
        <f t="shared" si="0"/>
        <v>9.0985417587273538</v>
      </c>
    </row>
    <row r="9" spans="2:13" x14ac:dyDescent="0.3">
      <c r="B9" s="21" t="s">
        <v>164</v>
      </c>
      <c r="C9" s="26">
        <v>50668</v>
      </c>
      <c r="D9" s="52">
        <v>100</v>
      </c>
      <c r="E9" s="83">
        <v>50426</v>
      </c>
      <c r="F9" s="46">
        <v>100</v>
      </c>
      <c r="G9" s="81">
        <f>SUM(G4:G8)</f>
        <v>45260</v>
      </c>
      <c r="H9" s="75">
        <f t="shared" si="0"/>
        <v>100</v>
      </c>
    </row>
    <row r="10" spans="2:13" x14ac:dyDescent="0.3">
      <c r="B10" s="33"/>
      <c r="C10" s="17" t="s">
        <v>67</v>
      </c>
      <c r="D10" s="13"/>
      <c r="E10" s="97" t="s">
        <v>67</v>
      </c>
      <c r="F10" s="17"/>
      <c r="G10" s="13" t="s">
        <v>67</v>
      </c>
      <c r="H10" s="10"/>
    </row>
    <row r="11" spans="2:13" ht="15" thickBot="1" x14ac:dyDescent="0.35">
      <c r="B11" s="28" t="s">
        <v>165</v>
      </c>
      <c r="C11" s="30">
        <v>8.5</v>
      </c>
      <c r="D11" s="31"/>
      <c r="E11" s="105">
        <v>7.96</v>
      </c>
      <c r="F11" s="30"/>
      <c r="G11" s="107">
        <v>8.5522094564737081</v>
      </c>
      <c r="H11" s="106" t="s">
        <v>166</v>
      </c>
    </row>
  </sheetData>
  <mergeCells count="3">
    <mergeCell ref="C2:D2"/>
    <mergeCell ref="E2:F2"/>
    <mergeCell ref="G2:H2"/>
  </mergeCells>
  <pageMargins left="0.511811024" right="0.511811024" top="0.78740157499999996" bottom="0.78740157499999996" header="0.31496062000000002" footer="0.3149606200000000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M36"/>
  <sheetViews>
    <sheetView showGridLines="0" workbookViewId="0"/>
  </sheetViews>
  <sheetFormatPr defaultRowHeight="14.4" x14ac:dyDescent="0.3"/>
  <cols>
    <col min="2" max="2" width="14.6640625" bestFit="1" customWidth="1"/>
    <col min="3" max="7" width="15" customWidth="1"/>
  </cols>
  <sheetData>
    <row r="1" spans="2:13" ht="15" thickBot="1" x14ac:dyDescent="0.35">
      <c r="B1" s="516" t="s">
        <v>438</v>
      </c>
      <c r="C1" s="516"/>
      <c r="D1" s="516"/>
      <c r="E1" s="516"/>
      <c r="F1" s="516"/>
      <c r="G1" s="516"/>
      <c r="H1" s="465"/>
      <c r="I1" s="465"/>
      <c r="J1" s="465"/>
      <c r="K1" s="465"/>
      <c r="L1" s="465"/>
      <c r="M1" s="465"/>
    </row>
    <row r="2" spans="2:13" ht="15" thickBot="1" x14ac:dyDescent="0.35">
      <c r="B2" s="564" t="s">
        <v>28</v>
      </c>
      <c r="C2" s="531" t="s">
        <v>439</v>
      </c>
      <c r="D2" s="533"/>
      <c r="E2" s="533"/>
      <c r="F2" s="533"/>
      <c r="G2" s="533"/>
    </row>
    <row r="3" spans="2:13" ht="27" thickBot="1" x14ac:dyDescent="0.35">
      <c r="B3" s="565"/>
      <c r="C3" s="164" t="s">
        <v>274</v>
      </c>
      <c r="D3" s="164" t="s">
        <v>6</v>
      </c>
      <c r="E3" s="164" t="s">
        <v>440</v>
      </c>
      <c r="F3" s="164" t="s">
        <v>5</v>
      </c>
      <c r="G3" s="175" t="s">
        <v>27</v>
      </c>
    </row>
    <row r="4" spans="2:13" x14ac:dyDescent="0.3">
      <c r="B4" s="209"/>
      <c r="C4" s="164" t="s">
        <v>67</v>
      </c>
      <c r="D4" s="164" t="s">
        <v>67</v>
      </c>
      <c r="E4" s="164" t="s">
        <v>67</v>
      </c>
      <c r="F4" s="164" t="s">
        <v>67</v>
      </c>
      <c r="G4" s="175" t="s">
        <v>67</v>
      </c>
    </row>
    <row r="5" spans="2:13" x14ac:dyDescent="0.3">
      <c r="B5" s="184" t="s">
        <v>23</v>
      </c>
      <c r="C5" s="174"/>
      <c r="D5" s="174"/>
      <c r="E5" s="174"/>
      <c r="F5" s="174"/>
      <c r="G5" s="13"/>
    </row>
    <row r="6" spans="2:13" x14ac:dyDescent="0.3">
      <c r="B6" s="147" t="s">
        <v>430</v>
      </c>
      <c r="C6" s="25">
        <v>9299</v>
      </c>
      <c r="D6" s="25">
        <v>8390</v>
      </c>
      <c r="E6" s="23">
        <v>351</v>
      </c>
      <c r="F6" s="25">
        <v>3547</v>
      </c>
      <c r="G6" s="85">
        <v>21587</v>
      </c>
    </row>
    <row r="7" spans="2:13" x14ac:dyDescent="0.3">
      <c r="B7" s="147" t="s">
        <v>431</v>
      </c>
      <c r="C7" s="25">
        <v>14039</v>
      </c>
      <c r="D7" s="25">
        <v>15319</v>
      </c>
      <c r="E7" s="25">
        <v>1394</v>
      </c>
      <c r="F7" s="25">
        <v>4974</v>
      </c>
      <c r="G7" s="85">
        <v>35726</v>
      </c>
    </row>
    <row r="8" spans="2:13" x14ac:dyDescent="0.3">
      <c r="B8" s="147" t="s">
        <v>432</v>
      </c>
      <c r="C8" s="25">
        <v>4099</v>
      </c>
      <c r="D8" s="25">
        <v>4039</v>
      </c>
      <c r="E8" s="23">
        <v>453</v>
      </c>
      <c r="F8" s="23">
        <v>797</v>
      </c>
      <c r="G8" s="85">
        <v>9388</v>
      </c>
    </row>
    <row r="9" spans="2:13" x14ac:dyDescent="0.3">
      <c r="B9" s="184" t="s">
        <v>33</v>
      </c>
      <c r="C9" s="26">
        <v>27437</v>
      </c>
      <c r="D9" s="26">
        <v>27748</v>
      </c>
      <c r="E9" s="26">
        <v>2198</v>
      </c>
      <c r="F9" s="26">
        <v>9318</v>
      </c>
      <c r="G9" s="81">
        <v>66701</v>
      </c>
    </row>
    <row r="10" spans="2:13" x14ac:dyDescent="0.3">
      <c r="B10" s="147"/>
      <c r="C10" s="23"/>
      <c r="D10" s="23"/>
      <c r="E10" s="23"/>
      <c r="F10" s="23"/>
      <c r="G10" s="24"/>
    </row>
    <row r="11" spans="2:13" x14ac:dyDescent="0.3">
      <c r="B11" s="184" t="s">
        <v>22</v>
      </c>
      <c r="C11" s="23"/>
      <c r="D11" s="23"/>
      <c r="E11" s="23"/>
      <c r="F11" s="23"/>
      <c r="G11" s="24"/>
    </row>
    <row r="12" spans="2:13" x14ac:dyDescent="0.3">
      <c r="B12" s="147" t="s">
        <v>391</v>
      </c>
      <c r="C12" s="25">
        <v>13823</v>
      </c>
      <c r="D12" s="25">
        <v>1035</v>
      </c>
      <c r="E12" s="23">
        <v>409</v>
      </c>
      <c r="F12" s="23">
        <v>884</v>
      </c>
      <c r="G12" s="85">
        <v>16151</v>
      </c>
    </row>
    <row r="13" spans="2:13" x14ac:dyDescent="0.3">
      <c r="B13" s="147" t="s">
        <v>441</v>
      </c>
      <c r="C13" s="25">
        <v>5718</v>
      </c>
      <c r="D13" s="25">
        <v>4231</v>
      </c>
      <c r="E13" s="25">
        <v>975</v>
      </c>
      <c r="F13" s="25">
        <v>2663</v>
      </c>
      <c r="G13" s="85">
        <v>13587</v>
      </c>
    </row>
    <row r="14" spans="2:13" x14ac:dyDescent="0.3">
      <c r="B14" s="184" t="s">
        <v>390</v>
      </c>
      <c r="C14" s="26">
        <v>19541</v>
      </c>
      <c r="D14" s="26">
        <v>5266</v>
      </c>
      <c r="E14" s="26">
        <v>1384</v>
      </c>
      <c r="F14" s="26">
        <v>3547</v>
      </c>
      <c r="G14" s="81">
        <v>29738</v>
      </c>
    </row>
    <row r="15" spans="2:13" x14ac:dyDescent="0.3">
      <c r="B15" s="147"/>
      <c r="C15" s="23"/>
      <c r="D15" s="23"/>
      <c r="E15" s="23"/>
      <c r="F15" s="23"/>
      <c r="G15" s="24"/>
    </row>
    <row r="16" spans="2:13" x14ac:dyDescent="0.3">
      <c r="B16" s="184" t="s">
        <v>20</v>
      </c>
      <c r="C16" s="23"/>
      <c r="D16" s="23"/>
      <c r="E16" s="23"/>
      <c r="F16" s="23"/>
      <c r="G16" s="24"/>
    </row>
    <row r="17" spans="2:7" x14ac:dyDescent="0.3">
      <c r="B17" s="147" t="s">
        <v>433</v>
      </c>
      <c r="C17" s="25">
        <v>11946</v>
      </c>
      <c r="D17" s="25">
        <v>8348</v>
      </c>
      <c r="E17" s="25">
        <v>607</v>
      </c>
      <c r="F17" s="25">
        <v>3105</v>
      </c>
      <c r="G17" s="85">
        <v>24006</v>
      </c>
    </row>
    <row r="18" spans="2:7" x14ac:dyDescent="0.3">
      <c r="B18" s="147" t="s">
        <v>434</v>
      </c>
      <c r="C18" s="25">
        <v>23342</v>
      </c>
      <c r="D18" s="25">
        <v>16311</v>
      </c>
      <c r="E18" s="25">
        <v>3523</v>
      </c>
      <c r="F18" s="25">
        <v>6236</v>
      </c>
      <c r="G18" s="85">
        <v>49412</v>
      </c>
    </row>
    <row r="19" spans="2:7" x14ac:dyDescent="0.3">
      <c r="B19" s="147" t="s">
        <v>35</v>
      </c>
      <c r="C19" s="25">
        <v>3534</v>
      </c>
      <c r="D19" s="25">
        <v>4397</v>
      </c>
      <c r="E19" s="23">
        <v>766</v>
      </c>
      <c r="F19" s="25">
        <v>1089</v>
      </c>
      <c r="G19" s="85">
        <v>9786</v>
      </c>
    </row>
    <row r="20" spans="2:7" x14ac:dyDescent="0.3">
      <c r="B20" s="184" t="s">
        <v>33</v>
      </c>
      <c r="C20" s="26">
        <v>38822</v>
      </c>
      <c r="D20" s="26">
        <v>29056</v>
      </c>
      <c r="E20" s="26">
        <v>4896</v>
      </c>
      <c r="F20" s="26">
        <v>10430</v>
      </c>
      <c r="G20" s="81">
        <v>83204</v>
      </c>
    </row>
    <row r="21" spans="2:7" x14ac:dyDescent="0.3">
      <c r="B21" s="147"/>
      <c r="C21" s="23"/>
      <c r="D21" s="23"/>
      <c r="E21" s="23"/>
      <c r="F21" s="23"/>
      <c r="G21" s="24"/>
    </row>
    <row r="22" spans="2:7" x14ac:dyDescent="0.3">
      <c r="B22" s="184" t="s">
        <v>25</v>
      </c>
      <c r="C22" s="23"/>
      <c r="D22" s="23"/>
      <c r="E22" s="23"/>
      <c r="F22" s="23"/>
      <c r="G22" s="24"/>
    </row>
    <row r="23" spans="2:7" x14ac:dyDescent="0.3">
      <c r="B23" s="147" t="s">
        <v>36</v>
      </c>
      <c r="C23" s="25">
        <v>14211</v>
      </c>
      <c r="D23" s="25">
        <v>10330</v>
      </c>
      <c r="E23" s="25">
        <v>2278</v>
      </c>
      <c r="F23" s="25">
        <v>3866</v>
      </c>
      <c r="G23" s="85">
        <v>30685</v>
      </c>
    </row>
    <row r="24" spans="2:7" x14ac:dyDescent="0.3">
      <c r="B24" s="147" t="s">
        <v>397</v>
      </c>
      <c r="C24" s="25">
        <v>13532</v>
      </c>
      <c r="D24" s="25">
        <v>8664</v>
      </c>
      <c r="E24" s="25">
        <v>2546</v>
      </c>
      <c r="F24" s="25">
        <v>2622</v>
      </c>
      <c r="G24" s="85">
        <v>27364</v>
      </c>
    </row>
    <row r="25" spans="2:7" x14ac:dyDescent="0.3">
      <c r="B25" s="184" t="s">
        <v>33</v>
      </c>
      <c r="C25" s="26">
        <v>27743</v>
      </c>
      <c r="D25" s="26">
        <v>18994</v>
      </c>
      <c r="E25" s="26">
        <v>4824</v>
      </c>
      <c r="F25" s="26">
        <v>6488</v>
      </c>
      <c r="G25" s="81">
        <v>58049</v>
      </c>
    </row>
    <row r="26" spans="2:7" x14ac:dyDescent="0.3">
      <c r="B26" s="147"/>
      <c r="C26" s="23"/>
      <c r="D26" s="23"/>
      <c r="E26" s="23"/>
      <c r="F26" s="23"/>
      <c r="G26" s="24"/>
    </row>
    <row r="27" spans="2:7" x14ac:dyDescent="0.3">
      <c r="B27" s="184" t="s">
        <v>24</v>
      </c>
      <c r="C27" s="23"/>
      <c r="D27" s="23"/>
      <c r="E27" s="23"/>
      <c r="F27" s="23"/>
      <c r="G27" s="24"/>
    </row>
    <row r="28" spans="2:7" x14ac:dyDescent="0.3">
      <c r="B28" s="147" t="s">
        <v>398</v>
      </c>
      <c r="C28" s="25">
        <v>16965</v>
      </c>
      <c r="D28" s="25">
        <v>18685</v>
      </c>
      <c r="E28" s="25">
        <v>1619</v>
      </c>
      <c r="F28" s="25">
        <v>7973</v>
      </c>
      <c r="G28" s="85">
        <v>45242</v>
      </c>
    </row>
    <row r="29" spans="2:7" x14ac:dyDescent="0.3">
      <c r="B29" s="147" t="s">
        <v>435</v>
      </c>
      <c r="C29" s="25">
        <v>7355</v>
      </c>
      <c r="D29" s="25">
        <v>5557</v>
      </c>
      <c r="E29" s="23">
        <v>1304</v>
      </c>
      <c r="F29" s="25">
        <v>4500</v>
      </c>
      <c r="G29" s="85">
        <v>18716</v>
      </c>
    </row>
    <row r="30" spans="2:7" x14ac:dyDescent="0.3">
      <c r="B30" s="184" t="s">
        <v>33</v>
      </c>
      <c r="C30" s="26">
        <v>24320</v>
      </c>
      <c r="D30" s="26">
        <v>24242</v>
      </c>
      <c r="E30" s="26">
        <v>2923</v>
      </c>
      <c r="F30" s="26">
        <v>12473</v>
      </c>
      <c r="G30" s="81">
        <v>63958</v>
      </c>
    </row>
    <row r="31" spans="2:7" x14ac:dyDescent="0.3">
      <c r="B31" s="184"/>
      <c r="C31" s="23"/>
      <c r="D31" s="23"/>
      <c r="E31" s="23"/>
      <c r="F31" s="23"/>
      <c r="G31" s="24"/>
    </row>
    <row r="32" spans="2:7" x14ac:dyDescent="0.3">
      <c r="B32" s="184" t="s">
        <v>39</v>
      </c>
      <c r="C32" s="26">
        <f>C30+C25+C20+C14+C9</f>
        <v>137863</v>
      </c>
      <c r="D32" s="26">
        <f t="shared" ref="D32:G32" si="0">D30+D25+D20+D14+D9</f>
        <v>105306</v>
      </c>
      <c r="E32" s="26">
        <f t="shared" si="0"/>
        <v>16225</v>
      </c>
      <c r="F32" s="26">
        <f t="shared" si="0"/>
        <v>42256</v>
      </c>
      <c r="G32" s="81">
        <f t="shared" si="0"/>
        <v>301650</v>
      </c>
    </row>
    <row r="33" spans="2:9" x14ac:dyDescent="0.3">
      <c r="B33" s="184"/>
      <c r="C33" s="27"/>
      <c r="D33" s="27"/>
      <c r="E33" s="27"/>
      <c r="F33" s="27"/>
      <c r="G33" s="77"/>
    </row>
    <row r="34" spans="2:9" ht="15" thickBot="1" x14ac:dyDescent="0.35">
      <c r="B34" s="151" t="s">
        <v>436</v>
      </c>
      <c r="C34" s="241">
        <f>C32/$G$32*100</f>
        <v>45.702967014752197</v>
      </c>
      <c r="D34" s="241">
        <f t="shared" ref="D34:F34" si="1">D32/$G$32*100</f>
        <v>34.909995027349581</v>
      </c>
      <c r="E34" s="241">
        <f t="shared" si="1"/>
        <v>5.3787502071937681</v>
      </c>
      <c r="F34" s="241">
        <f t="shared" si="1"/>
        <v>14.00828775070446</v>
      </c>
      <c r="G34" s="242">
        <v>77.931036264477243</v>
      </c>
    </row>
    <row r="36" spans="2:9" x14ac:dyDescent="0.3">
      <c r="H36" s="2"/>
      <c r="I36" s="2"/>
    </row>
  </sheetData>
  <mergeCells count="2">
    <mergeCell ref="B2:B3"/>
    <mergeCell ref="C2:G2"/>
  </mergeCells>
  <pageMargins left="0.511811024" right="0.511811024" top="0.78740157499999996" bottom="0.78740157499999996" header="0.31496062000000002" footer="0.3149606200000000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M37"/>
  <sheetViews>
    <sheetView showGridLines="0" workbookViewId="0"/>
  </sheetViews>
  <sheetFormatPr defaultRowHeight="14.4" x14ac:dyDescent="0.3"/>
  <cols>
    <col min="2" max="2" width="14.6640625" bestFit="1" customWidth="1"/>
    <col min="3" max="7" width="13.5546875" customWidth="1"/>
    <col min="8" max="8" width="10.109375" bestFit="1" customWidth="1"/>
  </cols>
  <sheetData>
    <row r="1" spans="2:13" ht="15" thickBot="1" x14ac:dyDescent="0.35">
      <c r="B1" s="516" t="s">
        <v>442</v>
      </c>
      <c r="C1" s="516"/>
      <c r="D1" s="516"/>
      <c r="E1" s="516"/>
      <c r="F1" s="516"/>
      <c r="G1" s="516"/>
      <c r="H1" s="465"/>
      <c r="I1" s="465"/>
      <c r="J1" s="465"/>
      <c r="K1" s="465"/>
      <c r="L1" s="465"/>
      <c r="M1" s="465"/>
    </row>
    <row r="2" spans="2:13" ht="15" thickBot="1" x14ac:dyDescent="0.35">
      <c r="B2" s="564" t="s">
        <v>28</v>
      </c>
      <c r="C2" s="531" t="s">
        <v>439</v>
      </c>
      <c r="D2" s="533"/>
      <c r="E2" s="533"/>
      <c r="F2" s="533"/>
      <c r="G2" s="533"/>
    </row>
    <row r="3" spans="2:13" ht="27" thickBot="1" x14ac:dyDescent="0.35">
      <c r="B3" s="565"/>
      <c r="C3" s="164" t="s">
        <v>274</v>
      </c>
      <c r="D3" s="164" t="s">
        <v>6</v>
      </c>
      <c r="E3" s="164" t="s">
        <v>440</v>
      </c>
      <c r="F3" s="164" t="s">
        <v>5</v>
      </c>
      <c r="G3" s="175" t="s">
        <v>27</v>
      </c>
    </row>
    <row r="4" spans="2:13" x14ac:dyDescent="0.3">
      <c r="B4" s="567"/>
      <c r="C4" s="164" t="s">
        <v>153</v>
      </c>
      <c r="D4" s="164" t="s">
        <v>153</v>
      </c>
      <c r="E4" s="164" t="s">
        <v>153</v>
      </c>
      <c r="F4" s="164" t="s">
        <v>153</v>
      </c>
      <c r="G4" s="175" t="s">
        <v>153</v>
      </c>
    </row>
    <row r="5" spans="2:13" x14ac:dyDescent="0.3">
      <c r="B5" s="555"/>
      <c r="C5" s="174" t="s">
        <v>154</v>
      </c>
      <c r="D5" s="174" t="s">
        <v>154</v>
      </c>
      <c r="E5" s="174" t="s">
        <v>154</v>
      </c>
      <c r="F5" s="174" t="s">
        <v>154</v>
      </c>
      <c r="G5" s="13" t="s">
        <v>154</v>
      </c>
    </row>
    <row r="6" spans="2:13" x14ac:dyDescent="0.3">
      <c r="B6" s="184" t="s">
        <v>23</v>
      </c>
      <c r="C6" s="174"/>
      <c r="D6" s="174"/>
      <c r="E6" s="174"/>
      <c r="F6" s="174"/>
      <c r="G6" s="13"/>
    </row>
    <row r="7" spans="2:13" x14ac:dyDescent="0.3">
      <c r="B7" s="147" t="s">
        <v>430</v>
      </c>
      <c r="C7" s="98">
        <v>4974.5599999999995</v>
      </c>
      <c r="D7" s="98">
        <v>3893.6899999999982</v>
      </c>
      <c r="E7" s="23">
        <v>203.62000000000003</v>
      </c>
      <c r="F7" s="98">
        <v>1559.7500000000002</v>
      </c>
      <c r="G7" s="121">
        <v>10631.619999999999</v>
      </c>
    </row>
    <row r="8" spans="2:13" x14ac:dyDescent="0.3">
      <c r="B8" s="147" t="s">
        <v>431</v>
      </c>
      <c r="C8" s="98">
        <v>7762.8799999999983</v>
      </c>
      <c r="D8" s="98">
        <v>7080.8300000000036</v>
      </c>
      <c r="E8" s="98">
        <v>710.05000000000007</v>
      </c>
      <c r="F8" s="98">
        <v>2322</v>
      </c>
      <c r="G8" s="121">
        <v>17875.760000000002</v>
      </c>
    </row>
    <row r="9" spans="2:13" x14ac:dyDescent="0.3">
      <c r="B9" s="147" t="s">
        <v>432</v>
      </c>
      <c r="C9" s="98">
        <v>2034.91</v>
      </c>
      <c r="D9" s="98">
        <v>1908.11</v>
      </c>
      <c r="E9" s="23">
        <v>257.77000000000004</v>
      </c>
      <c r="F9" s="23">
        <v>366.77999999999992</v>
      </c>
      <c r="G9" s="121">
        <v>4567.57</v>
      </c>
    </row>
    <row r="10" spans="2:13" x14ac:dyDescent="0.3">
      <c r="B10" s="184" t="s">
        <v>33</v>
      </c>
      <c r="C10" s="100">
        <v>14772.349999999999</v>
      </c>
      <c r="D10" s="100">
        <v>12882.630000000003</v>
      </c>
      <c r="E10" s="100">
        <v>1171.44</v>
      </c>
      <c r="F10" s="100">
        <v>4248.53</v>
      </c>
      <c r="G10" s="153">
        <v>33074.949999999997</v>
      </c>
    </row>
    <row r="11" spans="2:13" x14ac:dyDescent="0.3">
      <c r="B11" s="147"/>
      <c r="C11" s="23"/>
      <c r="D11" s="23"/>
      <c r="E11" s="23"/>
      <c r="F11" s="23"/>
      <c r="G11" s="24"/>
    </row>
    <row r="12" spans="2:13" x14ac:dyDescent="0.3">
      <c r="B12" s="184" t="s">
        <v>22</v>
      </c>
      <c r="C12" s="23"/>
      <c r="D12" s="23"/>
      <c r="E12" s="23"/>
      <c r="F12" s="23"/>
      <c r="G12" s="24"/>
    </row>
    <row r="13" spans="2:13" x14ac:dyDescent="0.3">
      <c r="B13" s="147" t="s">
        <v>391</v>
      </c>
      <c r="C13" s="98">
        <v>6143.0800000000008</v>
      </c>
      <c r="D13" s="23">
        <v>511.21000000000004</v>
      </c>
      <c r="E13" s="23">
        <v>205.88000000000005</v>
      </c>
      <c r="F13" s="23">
        <v>351.79999999999995</v>
      </c>
      <c r="G13" s="121">
        <v>7211.9700000000012</v>
      </c>
    </row>
    <row r="14" spans="2:13" x14ac:dyDescent="0.3">
      <c r="B14" s="147" t="s">
        <v>441</v>
      </c>
      <c r="C14" s="98">
        <v>2750.4799999999996</v>
      </c>
      <c r="D14" s="98">
        <v>2019.93</v>
      </c>
      <c r="E14" s="23">
        <v>489.26</v>
      </c>
      <c r="F14" s="98">
        <v>1296.9699999999998</v>
      </c>
      <c r="G14" s="121">
        <v>6556.6399999999994</v>
      </c>
    </row>
    <row r="15" spans="2:13" x14ac:dyDescent="0.3">
      <c r="B15" s="184" t="s">
        <v>390</v>
      </c>
      <c r="C15" s="100">
        <v>8893.5600000000013</v>
      </c>
      <c r="D15" s="100">
        <v>2531.1400000000003</v>
      </c>
      <c r="E15" s="100">
        <v>695.1400000000001</v>
      </c>
      <c r="F15" s="100">
        <v>1648.7699999999998</v>
      </c>
      <c r="G15" s="153">
        <v>13768.61</v>
      </c>
    </row>
    <row r="16" spans="2:13" x14ac:dyDescent="0.3">
      <c r="B16" s="147"/>
      <c r="C16" s="23"/>
      <c r="D16" s="23"/>
      <c r="E16" s="23"/>
      <c r="F16" s="23"/>
      <c r="G16" s="24"/>
    </row>
    <row r="17" spans="2:7" x14ac:dyDescent="0.3">
      <c r="B17" s="184" t="s">
        <v>20</v>
      </c>
      <c r="C17" s="23"/>
      <c r="D17" s="23"/>
      <c r="E17" s="23"/>
      <c r="F17" s="23"/>
      <c r="G17" s="24"/>
    </row>
    <row r="18" spans="2:7" x14ac:dyDescent="0.3">
      <c r="B18" s="147" t="s">
        <v>433</v>
      </c>
      <c r="C18" s="98">
        <v>6826.69</v>
      </c>
      <c r="D18" s="98">
        <v>4200.2900000000009</v>
      </c>
      <c r="E18" s="23">
        <v>358.54</v>
      </c>
      <c r="F18" s="98">
        <v>1859.8099999999986</v>
      </c>
      <c r="G18" s="121">
        <v>13245.329999999998</v>
      </c>
    </row>
    <row r="19" spans="2:7" x14ac:dyDescent="0.3">
      <c r="B19" s="147" t="s">
        <v>434</v>
      </c>
      <c r="C19" s="98">
        <v>13145.600000000004</v>
      </c>
      <c r="D19" s="98">
        <v>8675.7200000000012</v>
      </c>
      <c r="E19" s="98">
        <v>2094.2599999999998</v>
      </c>
      <c r="F19" s="98">
        <v>3021.1099999999997</v>
      </c>
      <c r="G19" s="121">
        <v>26936.690000000006</v>
      </c>
    </row>
    <row r="20" spans="2:7" x14ac:dyDescent="0.3">
      <c r="B20" s="147" t="s">
        <v>35</v>
      </c>
      <c r="C20" s="98">
        <v>1897.8100000000004</v>
      </c>
      <c r="D20" s="98">
        <v>2057.6799999999998</v>
      </c>
      <c r="E20" s="23">
        <v>387.41000000000008</v>
      </c>
      <c r="F20" s="23">
        <v>491.08</v>
      </c>
      <c r="G20" s="121">
        <v>4833.9800000000005</v>
      </c>
    </row>
    <row r="21" spans="2:7" x14ac:dyDescent="0.3">
      <c r="B21" s="184" t="s">
        <v>33</v>
      </c>
      <c r="C21" s="100">
        <v>21870.100000000006</v>
      </c>
      <c r="D21" s="100">
        <v>14933.690000000002</v>
      </c>
      <c r="E21" s="100">
        <v>2840.21</v>
      </c>
      <c r="F21" s="100">
        <v>5371.9999999999982</v>
      </c>
      <c r="G21" s="153">
        <v>45016.000000000007</v>
      </c>
    </row>
    <row r="22" spans="2:7" x14ac:dyDescent="0.3">
      <c r="B22" s="147"/>
      <c r="C22" s="23"/>
      <c r="D22" s="23"/>
      <c r="E22" s="23"/>
      <c r="F22" s="23"/>
      <c r="G22" s="24"/>
    </row>
    <row r="23" spans="2:7" x14ac:dyDescent="0.3">
      <c r="B23" s="184" t="s">
        <v>25</v>
      </c>
      <c r="C23" s="23"/>
      <c r="D23" s="23"/>
      <c r="E23" s="23"/>
      <c r="F23" s="23"/>
      <c r="G23" s="24"/>
    </row>
    <row r="24" spans="2:7" x14ac:dyDescent="0.3">
      <c r="B24" s="147" t="s">
        <v>36</v>
      </c>
      <c r="C24" s="98">
        <v>7915.3299999999972</v>
      </c>
      <c r="D24" s="98">
        <v>4882.8599999999997</v>
      </c>
      <c r="E24" s="98">
        <v>1206.8699999999999</v>
      </c>
      <c r="F24" s="98">
        <v>2144.3199999999997</v>
      </c>
      <c r="G24" s="121">
        <v>16149.379999999997</v>
      </c>
    </row>
    <row r="25" spans="2:7" x14ac:dyDescent="0.3">
      <c r="B25" s="147" t="s">
        <v>397</v>
      </c>
      <c r="C25" s="98">
        <v>7406.9299999999976</v>
      </c>
      <c r="D25" s="98">
        <v>3820.9100000000012</v>
      </c>
      <c r="E25" s="98">
        <v>1348.1499999999996</v>
      </c>
      <c r="F25" s="98">
        <v>1374.2599999999993</v>
      </c>
      <c r="G25" s="121">
        <v>13950.249999999996</v>
      </c>
    </row>
    <row r="26" spans="2:7" x14ac:dyDescent="0.3">
      <c r="B26" s="184" t="s">
        <v>33</v>
      </c>
      <c r="C26" s="100">
        <v>15322.259999999995</v>
      </c>
      <c r="D26" s="100">
        <v>8703.77</v>
      </c>
      <c r="E26" s="100">
        <v>2555.0199999999995</v>
      </c>
      <c r="F26" s="100">
        <v>3518.579999999999</v>
      </c>
      <c r="G26" s="153">
        <v>30099.629999999994</v>
      </c>
    </row>
    <row r="27" spans="2:7" x14ac:dyDescent="0.3">
      <c r="B27" s="147"/>
      <c r="C27" s="23"/>
      <c r="D27" s="23"/>
      <c r="E27" s="23"/>
      <c r="F27" s="23"/>
      <c r="G27" s="24"/>
    </row>
    <row r="28" spans="2:7" x14ac:dyDescent="0.3">
      <c r="B28" s="184" t="s">
        <v>24</v>
      </c>
      <c r="C28" s="23"/>
      <c r="D28" s="23"/>
      <c r="E28" s="23"/>
      <c r="F28" s="23"/>
      <c r="G28" s="24"/>
    </row>
    <row r="29" spans="2:7" x14ac:dyDescent="0.3">
      <c r="B29" s="147" t="s">
        <v>398</v>
      </c>
      <c r="C29" s="98">
        <v>8914.74</v>
      </c>
      <c r="D29" s="98">
        <v>9404.7699999999986</v>
      </c>
      <c r="E29" s="23">
        <v>974.67000000000007</v>
      </c>
      <c r="F29" s="98">
        <v>4013.49</v>
      </c>
      <c r="G29" s="121">
        <v>23307.67</v>
      </c>
    </row>
    <row r="30" spans="2:7" x14ac:dyDescent="0.3">
      <c r="B30" s="147" t="s">
        <v>435</v>
      </c>
      <c r="C30" s="98">
        <v>4758.7099999999991</v>
      </c>
      <c r="D30" s="98">
        <v>3392.3199999999993</v>
      </c>
      <c r="E30" s="23">
        <v>788.65999999999985</v>
      </c>
      <c r="F30" s="98">
        <v>2648.8999999999987</v>
      </c>
      <c r="G30" s="121">
        <v>11588.589999999997</v>
      </c>
    </row>
    <row r="31" spans="2:7" x14ac:dyDescent="0.3">
      <c r="B31" s="184" t="s">
        <v>33</v>
      </c>
      <c r="C31" s="100">
        <v>13673.449999999999</v>
      </c>
      <c r="D31" s="100">
        <v>12797.089999999998</v>
      </c>
      <c r="E31" s="100">
        <v>1763.33</v>
      </c>
      <c r="F31" s="100">
        <v>6662.3899999999985</v>
      </c>
      <c r="G31" s="153">
        <v>34896.259999999995</v>
      </c>
    </row>
    <row r="32" spans="2:7" x14ac:dyDescent="0.3">
      <c r="B32" s="184"/>
      <c r="C32" s="27"/>
      <c r="D32" s="27"/>
      <c r="E32" s="27"/>
      <c r="F32" s="27"/>
      <c r="G32" s="77"/>
    </row>
    <row r="33" spans="2:8" x14ac:dyDescent="0.3">
      <c r="B33" s="184" t="s">
        <v>39</v>
      </c>
      <c r="C33" s="100">
        <f>C31+C26+C21+C15+C10</f>
        <v>74531.72</v>
      </c>
      <c r="D33" s="100">
        <f t="shared" ref="D33:G33" si="0">D31+D26+D21+D15+D10</f>
        <v>51848.320000000007</v>
      </c>
      <c r="E33" s="100">
        <f t="shared" si="0"/>
        <v>9025.14</v>
      </c>
      <c r="F33" s="100">
        <f t="shared" si="0"/>
        <v>21450.269999999993</v>
      </c>
      <c r="G33" s="153">
        <f t="shared" si="0"/>
        <v>156855.44999999998</v>
      </c>
    </row>
    <row r="34" spans="2:8" x14ac:dyDescent="0.3">
      <c r="B34" s="184"/>
      <c r="C34" s="27"/>
      <c r="D34" s="27"/>
      <c r="E34" s="27"/>
      <c r="F34" s="27"/>
      <c r="G34" s="77"/>
    </row>
    <row r="35" spans="2:8" ht="15" thickBot="1" x14ac:dyDescent="0.35">
      <c r="B35" s="151" t="s">
        <v>436</v>
      </c>
      <c r="C35" s="47">
        <f>C33/$G$33*100</f>
        <v>47.516181299406561</v>
      </c>
      <c r="D35" s="47">
        <f t="shared" ref="D35:F35" si="1">D33/$G$33*100</f>
        <v>33.054841256711207</v>
      </c>
      <c r="E35" s="47">
        <f t="shared" si="1"/>
        <v>5.7537943373979035</v>
      </c>
      <c r="F35" s="47">
        <f t="shared" si="1"/>
        <v>13.675183106484342</v>
      </c>
      <c r="G35" s="180">
        <v>78.698905689223935</v>
      </c>
    </row>
    <row r="37" spans="2:8" x14ac:dyDescent="0.3">
      <c r="H37" s="6"/>
    </row>
  </sheetData>
  <mergeCells count="3">
    <mergeCell ref="B2:B3"/>
    <mergeCell ref="C2:G2"/>
    <mergeCell ref="B4:B5"/>
  </mergeCells>
  <pageMargins left="0.511811024" right="0.511811024" top="0.78740157499999996" bottom="0.78740157499999996" header="0.31496062000000002" footer="0.31496062000000002"/>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M59"/>
  <sheetViews>
    <sheetView showGridLines="0" workbookViewId="0"/>
  </sheetViews>
  <sheetFormatPr defaultRowHeight="14.4" x14ac:dyDescent="0.3"/>
  <cols>
    <col min="2" max="2" width="21.6640625" customWidth="1"/>
    <col min="3" max="7" width="13.88671875" customWidth="1"/>
  </cols>
  <sheetData>
    <row r="1" spans="2:13" ht="15" thickBot="1" x14ac:dyDescent="0.35">
      <c r="B1" s="516" t="s">
        <v>443</v>
      </c>
      <c r="C1" s="516"/>
      <c r="D1" s="516"/>
      <c r="E1" s="516"/>
      <c r="F1" s="516"/>
      <c r="G1" s="516"/>
      <c r="H1" s="465"/>
      <c r="I1" s="465"/>
      <c r="J1" s="465"/>
      <c r="K1" s="465"/>
      <c r="L1" s="465"/>
      <c r="M1" s="465"/>
    </row>
    <row r="2" spans="2:13" ht="15" thickBot="1" x14ac:dyDescent="0.35">
      <c r="B2" s="564" t="s">
        <v>444</v>
      </c>
      <c r="C2" s="531" t="s">
        <v>261</v>
      </c>
      <c r="D2" s="533"/>
      <c r="E2" s="533"/>
      <c r="F2" s="532"/>
      <c r="G2" s="534" t="s">
        <v>27</v>
      </c>
    </row>
    <row r="3" spans="2:13" x14ac:dyDescent="0.3">
      <c r="B3" s="566"/>
      <c r="C3" s="529" t="s">
        <v>386</v>
      </c>
      <c r="D3" s="550" t="s">
        <v>252</v>
      </c>
      <c r="E3" s="529" t="s">
        <v>253</v>
      </c>
      <c r="F3" s="243" t="s">
        <v>445</v>
      </c>
      <c r="G3" s="539"/>
    </row>
    <row r="4" spans="2:13" ht="15" thickBot="1" x14ac:dyDescent="0.35">
      <c r="B4" s="565"/>
      <c r="C4" s="530"/>
      <c r="D4" s="551"/>
      <c r="E4" s="530"/>
      <c r="F4" s="183" t="s">
        <v>446</v>
      </c>
      <c r="G4" s="535"/>
    </row>
    <row r="5" spans="2:13" x14ac:dyDescent="0.3">
      <c r="B5" s="228"/>
      <c r="C5" s="174" t="s">
        <v>67</v>
      </c>
      <c r="D5" s="227" t="s">
        <v>67</v>
      </c>
      <c r="E5" s="173" t="s">
        <v>67</v>
      </c>
      <c r="F5" s="243" t="s">
        <v>67</v>
      </c>
      <c r="G5" s="13" t="s">
        <v>67</v>
      </c>
    </row>
    <row r="6" spans="2:13" x14ac:dyDescent="0.3">
      <c r="B6" s="185"/>
      <c r="C6" s="27"/>
      <c r="D6" s="244"/>
      <c r="E6" s="186"/>
      <c r="F6" s="244"/>
      <c r="G6" s="187"/>
    </row>
    <row r="7" spans="2:13" ht="15.6" x14ac:dyDescent="0.3">
      <c r="B7" s="185" t="s">
        <v>447</v>
      </c>
      <c r="C7" s="27"/>
      <c r="D7" s="244"/>
      <c r="E7" s="186"/>
      <c r="F7" s="244"/>
      <c r="G7" s="187"/>
    </row>
    <row r="8" spans="2:13" x14ac:dyDescent="0.3">
      <c r="B8" s="228" t="s">
        <v>448</v>
      </c>
      <c r="C8" s="48">
        <v>93</v>
      </c>
      <c r="D8" s="248">
        <v>128</v>
      </c>
      <c r="E8" s="205">
        <v>498</v>
      </c>
      <c r="F8" s="248">
        <v>4252</v>
      </c>
      <c r="G8" s="42">
        <v>4971</v>
      </c>
    </row>
    <row r="9" spans="2:13" x14ac:dyDescent="0.3">
      <c r="B9" s="228" t="s">
        <v>449</v>
      </c>
      <c r="C9" s="48">
        <v>0</v>
      </c>
      <c r="D9" s="248">
        <v>2</v>
      </c>
      <c r="E9" s="205">
        <v>0</v>
      </c>
      <c r="F9" s="248">
        <v>0</v>
      </c>
      <c r="G9" s="42">
        <v>2</v>
      </c>
    </row>
    <row r="10" spans="2:13" x14ac:dyDescent="0.3">
      <c r="B10" s="228" t="s">
        <v>450</v>
      </c>
      <c r="C10" s="48">
        <v>28</v>
      </c>
      <c r="D10" s="248">
        <v>5</v>
      </c>
      <c r="E10" s="205">
        <v>105</v>
      </c>
      <c r="F10" s="248">
        <v>94</v>
      </c>
      <c r="G10" s="42">
        <v>232</v>
      </c>
    </row>
    <row r="11" spans="2:13" ht="15.6" x14ac:dyDescent="0.3">
      <c r="B11" s="228" t="s">
        <v>451</v>
      </c>
      <c r="C11" s="48">
        <v>271</v>
      </c>
      <c r="D11" s="248">
        <v>145</v>
      </c>
      <c r="E11" s="205">
        <v>51</v>
      </c>
      <c r="F11" s="248">
        <v>224</v>
      </c>
      <c r="G11" s="42">
        <v>691</v>
      </c>
    </row>
    <row r="12" spans="2:13" x14ac:dyDescent="0.3">
      <c r="B12" s="228" t="s">
        <v>452</v>
      </c>
      <c r="C12" s="48">
        <v>0</v>
      </c>
      <c r="D12" s="248">
        <v>0</v>
      </c>
      <c r="E12" s="205">
        <v>0</v>
      </c>
      <c r="F12" s="248">
        <v>0</v>
      </c>
      <c r="G12" s="42">
        <v>0</v>
      </c>
    </row>
    <row r="13" spans="2:13" x14ac:dyDescent="0.3">
      <c r="B13" s="228" t="s">
        <v>453</v>
      </c>
      <c r="C13" s="48">
        <v>5</v>
      </c>
      <c r="D13" s="248">
        <v>0</v>
      </c>
      <c r="E13" s="205">
        <v>4</v>
      </c>
      <c r="F13" s="248">
        <v>0</v>
      </c>
      <c r="G13" s="42">
        <v>9</v>
      </c>
    </row>
    <row r="14" spans="2:13" x14ac:dyDescent="0.3">
      <c r="B14" s="228" t="s">
        <v>1374</v>
      </c>
      <c r="C14" s="48">
        <v>0</v>
      </c>
      <c r="D14" s="248">
        <v>0</v>
      </c>
      <c r="E14" s="205">
        <v>0</v>
      </c>
      <c r="F14" s="248">
        <v>0</v>
      </c>
      <c r="G14" s="42">
        <v>0</v>
      </c>
    </row>
    <row r="15" spans="2:13" x14ac:dyDescent="0.3">
      <c r="B15" s="228" t="s">
        <v>454</v>
      </c>
      <c r="C15" s="48">
        <v>1107</v>
      </c>
      <c r="D15" s="248">
        <v>1398</v>
      </c>
      <c r="E15" s="205">
        <v>3430</v>
      </c>
      <c r="F15" s="248">
        <v>3364</v>
      </c>
      <c r="G15" s="42">
        <v>9299</v>
      </c>
    </row>
    <row r="16" spans="2:13" x14ac:dyDescent="0.3">
      <c r="B16" s="228" t="s">
        <v>455</v>
      </c>
      <c r="C16" s="48">
        <v>104</v>
      </c>
      <c r="D16" s="248">
        <v>128</v>
      </c>
      <c r="E16" s="205">
        <v>2602</v>
      </c>
      <c r="F16" s="248">
        <v>5556</v>
      </c>
      <c r="G16" s="42">
        <v>8390</v>
      </c>
    </row>
    <row r="17" spans="2:7" ht="15.6" x14ac:dyDescent="0.3">
      <c r="B17" s="228" t="s">
        <v>456</v>
      </c>
      <c r="C17" s="48">
        <v>24</v>
      </c>
      <c r="D17" s="248">
        <v>7</v>
      </c>
      <c r="E17" s="205">
        <v>100</v>
      </c>
      <c r="F17" s="248">
        <v>220</v>
      </c>
      <c r="G17" s="42">
        <v>351</v>
      </c>
    </row>
    <row r="18" spans="2:7" x14ac:dyDescent="0.3">
      <c r="B18" s="228" t="s">
        <v>457</v>
      </c>
      <c r="C18" s="48">
        <v>81</v>
      </c>
      <c r="D18" s="248">
        <v>107</v>
      </c>
      <c r="E18" s="205">
        <v>407</v>
      </c>
      <c r="F18" s="248">
        <v>2952</v>
      </c>
      <c r="G18" s="42">
        <v>3547</v>
      </c>
    </row>
    <row r="19" spans="2:7" x14ac:dyDescent="0.3">
      <c r="B19" s="185" t="s">
        <v>458</v>
      </c>
      <c r="C19" s="49">
        <v>1713</v>
      </c>
      <c r="D19" s="249">
        <v>1920</v>
      </c>
      <c r="E19" s="206">
        <v>7197</v>
      </c>
      <c r="F19" s="249">
        <v>16662</v>
      </c>
      <c r="G19" s="43">
        <v>27492</v>
      </c>
    </row>
    <row r="20" spans="2:7" x14ac:dyDescent="0.3">
      <c r="B20" s="185" t="s">
        <v>459</v>
      </c>
      <c r="C20" s="46">
        <f>C19/$G$19*100</f>
        <v>6.2309035355739857</v>
      </c>
      <c r="D20" s="247">
        <f t="shared" ref="D20:F20" si="0">D19/$G$19*100</f>
        <v>6.9838498472282851</v>
      </c>
      <c r="E20" s="89">
        <f t="shared" si="0"/>
        <v>26.17852466171977</v>
      </c>
      <c r="F20" s="247">
        <f t="shared" si="0"/>
        <v>60.606721955477958</v>
      </c>
      <c r="G20" s="197">
        <f>G19/$G$52*100</f>
        <v>31.003101212292076</v>
      </c>
    </row>
    <row r="21" spans="2:7" x14ac:dyDescent="0.3">
      <c r="B21" s="185"/>
      <c r="C21" s="48"/>
      <c r="D21" s="248"/>
      <c r="E21" s="205"/>
      <c r="F21" s="248"/>
      <c r="G21" s="42"/>
    </row>
    <row r="22" spans="2:7" ht="15.6" x14ac:dyDescent="0.3">
      <c r="B22" s="185" t="s">
        <v>460</v>
      </c>
      <c r="C22" s="48"/>
      <c r="D22" s="248"/>
      <c r="E22" s="205"/>
      <c r="F22" s="248"/>
      <c r="G22" s="42"/>
    </row>
    <row r="23" spans="2:7" x14ac:dyDescent="0.3">
      <c r="B23" s="228" t="s">
        <v>448</v>
      </c>
      <c r="C23" s="48">
        <v>464</v>
      </c>
      <c r="D23" s="248">
        <v>917</v>
      </c>
      <c r="E23" s="205">
        <v>424</v>
      </c>
      <c r="F23" s="248">
        <v>6693</v>
      </c>
      <c r="G23" s="42">
        <v>8498</v>
      </c>
    </row>
    <row r="24" spans="2:7" x14ac:dyDescent="0.3">
      <c r="B24" s="228" t="s">
        <v>461</v>
      </c>
      <c r="C24" s="48">
        <v>3</v>
      </c>
      <c r="D24" s="248">
        <v>4</v>
      </c>
      <c r="E24" s="205">
        <v>38</v>
      </c>
      <c r="F24" s="248">
        <v>158</v>
      </c>
      <c r="G24" s="42">
        <v>203</v>
      </c>
    </row>
    <row r="25" spans="2:7" x14ac:dyDescent="0.3">
      <c r="B25" s="228" t="s">
        <v>450</v>
      </c>
      <c r="C25" s="48">
        <v>46</v>
      </c>
      <c r="D25" s="248">
        <v>16</v>
      </c>
      <c r="E25" s="205">
        <v>281</v>
      </c>
      <c r="F25" s="248">
        <v>443</v>
      </c>
      <c r="G25" s="42">
        <v>786</v>
      </c>
    </row>
    <row r="26" spans="2:7" ht="15.6" x14ac:dyDescent="0.3">
      <c r="B26" s="228" t="s">
        <v>451</v>
      </c>
      <c r="C26" s="48">
        <v>959</v>
      </c>
      <c r="D26" s="248">
        <v>586</v>
      </c>
      <c r="E26" s="205">
        <v>425</v>
      </c>
      <c r="F26" s="248">
        <v>2322</v>
      </c>
      <c r="G26" s="42">
        <v>4292</v>
      </c>
    </row>
    <row r="27" spans="2:7" x14ac:dyDescent="0.3">
      <c r="B27" s="228" t="s">
        <v>462</v>
      </c>
      <c r="C27" s="48">
        <v>0</v>
      </c>
      <c r="D27" s="248">
        <v>0</v>
      </c>
      <c r="E27" s="205">
        <v>3</v>
      </c>
      <c r="F27" s="248">
        <v>0</v>
      </c>
      <c r="G27" s="42">
        <v>3</v>
      </c>
    </row>
    <row r="28" spans="2:7" x14ac:dyDescent="0.3">
      <c r="B28" s="228" t="s">
        <v>463</v>
      </c>
      <c r="C28" s="48">
        <v>20</v>
      </c>
      <c r="D28" s="248">
        <v>13</v>
      </c>
      <c r="E28" s="205">
        <v>45</v>
      </c>
      <c r="F28" s="248">
        <v>160</v>
      </c>
      <c r="G28" s="42">
        <v>238</v>
      </c>
    </row>
    <row r="29" spans="2:7" x14ac:dyDescent="0.3">
      <c r="B29" s="228" t="s">
        <v>1374</v>
      </c>
      <c r="C29" s="48">
        <v>0</v>
      </c>
      <c r="D29" s="248">
        <v>0</v>
      </c>
      <c r="E29" s="205">
        <v>0</v>
      </c>
      <c r="F29" s="248">
        <v>0</v>
      </c>
      <c r="G29" s="42">
        <v>0</v>
      </c>
    </row>
    <row r="30" spans="2:7" x14ac:dyDescent="0.3">
      <c r="B30" s="228" t="s">
        <v>454</v>
      </c>
      <c r="C30" s="48">
        <v>1362</v>
      </c>
      <c r="D30" s="248">
        <v>2310</v>
      </c>
      <c r="E30" s="205">
        <v>4551</v>
      </c>
      <c r="F30" s="248">
        <v>5816</v>
      </c>
      <c r="G30" s="42">
        <v>14039</v>
      </c>
    </row>
    <row r="31" spans="2:7" x14ac:dyDescent="0.3">
      <c r="B31" s="228" t="s">
        <v>455</v>
      </c>
      <c r="C31" s="48">
        <v>691</v>
      </c>
      <c r="D31" s="248">
        <v>1334</v>
      </c>
      <c r="E31" s="205">
        <v>2700</v>
      </c>
      <c r="F31" s="248">
        <v>10594</v>
      </c>
      <c r="G31" s="42">
        <v>15319</v>
      </c>
    </row>
    <row r="32" spans="2:7" ht="15.6" x14ac:dyDescent="0.3">
      <c r="B32" s="228" t="s">
        <v>456</v>
      </c>
      <c r="C32" s="48">
        <v>101</v>
      </c>
      <c r="D32" s="248">
        <v>96</v>
      </c>
      <c r="E32" s="205">
        <v>327</v>
      </c>
      <c r="F32" s="248">
        <v>870</v>
      </c>
      <c r="G32" s="42">
        <v>1394</v>
      </c>
    </row>
    <row r="33" spans="2:7" x14ac:dyDescent="0.3">
      <c r="B33" s="228" t="s">
        <v>464</v>
      </c>
      <c r="C33" s="48">
        <v>97</v>
      </c>
      <c r="D33" s="248">
        <v>644</v>
      </c>
      <c r="E33" s="205">
        <v>921</v>
      </c>
      <c r="F33" s="248">
        <v>3312</v>
      </c>
      <c r="G33" s="42">
        <v>4974</v>
      </c>
    </row>
    <row r="34" spans="2:7" x14ac:dyDescent="0.3">
      <c r="B34" s="185" t="s">
        <v>458</v>
      </c>
      <c r="C34" s="49">
        <v>3743</v>
      </c>
      <c r="D34" s="249">
        <v>5920</v>
      </c>
      <c r="E34" s="206">
        <v>9715</v>
      </c>
      <c r="F34" s="249">
        <v>30368</v>
      </c>
      <c r="G34" s="43">
        <v>49746</v>
      </c>
    </row>
    <row r="35" spans="2:7" x14ac:dyDescent="0.3">
      <c r="B35" s="185" t="s">
        <v>459</v>
      </c>
      <c r="C35" s="46">
        <f>C34/$G$19*100</f>
        <v>13.614869780299724</v>
      </c>
      <c r="D35" s="247">
        <f t="shared" ref="D35" si="1">D34/$G$19*100</f>
        <v>21.533537028953877</v>
      </c>
      <c r="E35" s="89">
        <f t="shared" ref="E35" si="2">E34/$G$19*100</f>
        <v>35.337552742616033</v>
      </c>
      <c r="F35" s="247">
        <f t="shared" ref="F35" si="3">F34/$G$19*100</f>
        <v>110.46122508366069</v>
      </c>
      <c r="G35" s="75">
        <f>G34/$G$52*100</f>
        <v>56.099238793346494</v>
      </c>
    </row>
    <row r="36" spans="2:7" x14ac:dyDescent="0.3">
      <c r="B36" s="185"/>
      <c r="C36" s="48"/>
      <c r="D36" s="248"/>
      <c r="E36" s="205"/>
      <c r="F36" s="248"/>
      <c r="G36" s="42"/>
    </row>
    <row r="37" spans="2:7" ht="15.6" x14ac:dyDescent="0.3">
      <c r="B37" s="185" t="s">
        <v>465</v>
      </c>
      <c r="C37" s="48"/>
      <c r="D37" s="248"/>
      <c r="E37" s="205"/>
      <c r="F37" s="248"/>
      <c r="G37" s="42"/>
    </row>
    <row r="38" spans="2:7" x14ac:dyDescent="0.3">
      <c r="B38" s="228" t="s">
        <v>448</v>
      </c>
      <c r="C38" s="48">
        <v>55</v>
      </c>
      <c r="D38" s="248">
        <v>14</v>
      </c>
      <c r="E38" s="205">
        <v>18</v>
      </c>
      <c r="F38" s="248">
        <v>1514</v>
      </c>
      <c r="G38" s="42">
        <v>1601</v>
      </c>
    </row>
    <row r="39" spans="2:7" x14ac:dyDescent="0.3">
      <c r="B39" s="228" t="s">
        <v>461</v>
      </c>
      <c r="C39" s="48">
        <v>0</v>
      </c>
      <c r="D39" s="248">
        <v>10</v>
      </c>
      <c r="E39" s="205">
        <v>0</v>
      </c>
      <c r="F39" s="248">
        <v>33</v>
      </c>
      <c r="G39" s="42">
        <v>43</v>
      </c>
    </row>
    <row r="40" spans="2:7" x14ac:dyDescent="0.3">
      <c r="B40" s="228" t="s">
        <v>450</v>
      </c>
      <c r="C40" s="48">
        <v>0</v>
      </c>
      <c r="D40" s="248">
        <v>24</v>
      </c>
      <c r="E40" s="205">
        <v>98</v>
      </c>
      <c r="F40" s="248">
        <v>71</v>
      </c>
      <c r="G40" s="42">
        <v>193</v>
      </c>
    </row>
    <row r="41" spans="2:7" ht="15.6" x14ac:dyDescent="0.3">
      <c r="B41" s="228" t="s">
        <v>451</v>
      </c>
      <c r="C41" s="48">
        <v>2</v>
      </c>
      <c r="D41" s="248">
        <v>4</v>
      </c>
      <c r="E41" s="205">
        <v>37</v>
      </c>
      <c r="F41" s="248">
        <v>169</v>
      </c>
      <c r="G41" s="42">
        <v>212</v>
      </c>
    </row>
    <row r="42" spans="2:7" x14ac:dyDescent="0.3">
      <c r="B42" s="228" t="s">
        <v>462</v>
      </c>
      <c r="C42" s="48">
        <v>0</v>
      </c>
      <c r="D42" s="248">
        <v>0</v>
      </c>
      <c r="E42" s="205">
        <v>0</v>
      </c>
      <c r="F42" s="248">
        <v>0</v>
      </c>
      <c r="G42" s="42">
        <v>0</v>
      </c>
    </row>
    <row r="43" spans="2:7" x14ac:dyDescent="0.3">
      <c r="B43" s="228" t="s">
        <v>463</v>
      </c>
      <c r="C43" s="48">
        <v>0</v>
      </c>
      <c r="D43" s="248">
        <v>0</v>
      </c>
      <c r="E43" s="205">
        <v>0</v>
      </c>
      <c r="F43" s="248">
        <v>0</v>
      </c>
      <c r="G43" s="42">
        <v>0</v>
      </c>
    </row>
    <row r="44" spans="2:7" x14ac:dyDescent="0.3">
      <c r="B44" s="228" t="s">
        <v>1374</v>
      </c>
      <c r="C44" s="48">
        <v>0</v>
      </c>
      <c r="D44" s="248">
        <v>0</v>
      </c>
      <c r="E44" s="205">
        <v>0</v>
      </c>
      <c r="F44" s="248">
        <v>0</v>
      </c>
      <c r="G44" s="42">
        <v>0</v>
      </c>
    </row>
    <row r="45" spans="2:7" x14ac:dyDescent="0.3">
      <c r="B45" s="228" t="s">
        <v>454</v>
      </c>
      <c r="C45" s="48">
        <v>342</v>
      </c>
      <c r="D45" s="248">
        <v>127</v>
      </c>
      <c r="E45" s="205">
        <v>412</v>
      </c>
      <c r="F45" s="248">
        <v>3218</v>
      </c>
      <c r="G45" s="42">
        <v>4099</v>
      </c>
    </row>
    <row r="46" spans="2:7" x14ac:dyDescent="0.3">
      <c r="B46" s="228" t="s">
        <v>455</v>
      </c>
      <c r="C46" s="48">
        <v>60</v>
      </c>
      <c r="D46" s="248">
        <v>56</v>
      </c>
      <c r="E46" s="205">
        <v>98</v>
      </c>
      <c r="F46" s="248">
        <v>3825</v>
      </c>
      <c r="G46" s="42">
        <v>4039</v>
      </c>
    </row>
    <row r="47" spans="2:7" ht="15.6" x14ac:dyDescent="0.3">
      <c r="B47" s="228" t="s">
        <v>456</v>
      </c>
      <c r="C47" s="48">
        <v>47</v>
      </c>
      <c r="D47" s="248">
        <v>121</v>
      </c>
      <c r="E47" s="205">
        <v>26</v>
      </c>
      <c r="F47" s="248">
        <v>259</v>
      </c>
      <c r="G47" s="42">
        <v>453</v>
      </c>
    </row>
    <row r="48" spans="2:7" x14ac:dyDescent="0.3">
      <c r="B48" s="228" t="s">
        <v>464</v>
      </c>
      <c r="C48" s="48">
        <v>7</v>
      </c>
      <c r="D48" s="248">
        <v>205</v>
      </c>
      <c r="E48" s="205">
        <v>45</v>
      </c>
      <c r="F48" s="248">
        <v>540</v>
      </c>
      <c r="G48" s="42">
        <v>797</v>
      </c>
    </row>
    <row r="49" spans="2:7" x14ac:dyDescent="0.3">
      <c r="B49" s="185" t="s">
        <v>458</v>
      </c>
      <c r="C49" s="49">
        <v>513</v>
      </c>
      <c r="D49" s="249">
        <v>561</v>
      </c>
      <c r="E49" s="206">
        <v>734</v>
      </c>
      <c r="F49" s="249">
        <v>9629</v>
      </c>
      <c r="G49" s="43">
        <v>11437</v>
      </c>
    </row>
    <row r="50" spans="2:7" x14ac:dyDescent="0.3">
      <c r="B50" s="185" t="s">
        <v>459</v>
      </c>
      <c r="C50" s="46">
        <f>C49/$G$19*100</f>
        <v>1.8659973810563071</v>
      </c>
      <c r="D50" s="247">
        <f t="shared" ref="D50" si="4">D49/$G$19*100</f>
        <v>2.0405936272370142</v>
      </c>
      <c r="E50" s="89">
        <f t="shared" ref="E50" si="5">E49/$G$19*100</f>
        <v>2.6698675978466464</v>
      </c>
      <c r="F50" s="247">
        <f t="shared" ref="F50" si="6">F49/$G$19*100</f>
        <v>35.024734468208933</v>
      </c>
      <c r="G50" s="75">
        <f>G49/$G$52*100</f>
        <v>12.897659994361433</v>
      </c>
    </row>
    <row r="51" spans="2:7" x14ac:dyDescent="0.3">
      <c r="B51" s="185"/>
      <c r="C51" s="27"/>
      <c r="D51" s="244"/>
      <c r="E51" s="186"/>
      <c r="F51" s="244"/>
      <c r="G51" s="187"/>
    </row>
    <row r="52" spans="2:7" ht="15" thickBot="1" x14ac:dyDescent="0.35">
      <c r="B52" s="155" t="s">
        <v>466</v>
      </c>
      <c r="C52" s="29">
        <f>C49+C34+C19</f>
        <v>5969</v>
      </c>
      <c r="D52" s="246">
        <f t="shared" ref="D52:G52" si="7">D49+D34+D19</f>
        <v>8401</v>
      </c>
      <c r="E52" s="110">
        <f t="shared" si="7"/>
        <v>17646</v>
      </c>
      <c r="F52" s="246">
        <f t="shared" si="7"/>
        <v>56659</v>
      </c>
      <c r="G52" s="32">
        <f t="shared" si="7"/>
        <v>88675</v>
      </c>
    </row>
    <row r="53" spans="2:7" x14ac:dyDescent="0.3">
      <c r="B53" s="479" t="s">
        <v>1245</v>
      </c>
      <c r="C53" s="470"/>
      <c r="D53" s="470"/>
    </row>
    <row r="54" spans="2:7" x14ac:dyDescent="0.3">
      <c r="B54" s="478" t="s">
        <v>1257</v>
      </c>
      <c r="C54" s="471"/>
      <c r="D54" s="470"/>
      <c r="E54" s="3"/>
      <c r="F54" s="3"/>
      <c r="G54" s="3"/>
    </row>
    <row r="55" spans="2:7" x14ac:dyDescent="0.3">
      <c r="B55" s="478" t="s">
        <v>1258</v>
      </c>
      <c r="C55" s="471"/>
      <c r="D55" s="470"/>
    </row>
    <row r="56" spans="2:7" x14ac:dyDescent="0.3">
      <c r="B56" s="478" t="s">
        <v>1259</v>
      </c>
      <c r="C56" s="471"/>
      <c r="D56" s="470"/>
    </row>
    <row r="57" spans="2:7" x14ac:dyDescent="0.3">
      <c r="B57" s="478" t="s">
        <v>1260</v>
      </c>
      <c r="C57" s="471"/>
      <c r="D57" s="470"/>
    </row>
    <row r="58" spans="2:7" x14ac:dyDescent="0.3">
      <c r="B58" s="478" t="s">
        <v>1261</v>
      </c>
      <c r="C58" s="471"/>
      <c r="D58" s="470"/>
    </row>
    <row r="59" spans="2:7" x14ac:dyDescent="0.3">
      <c r="B59" s="478" t="s">
        <v>1262</v>
      </c>
      <c r="C59" s="471"/>
      <c r="D59" s="470"/>
    </row>
  </sheetData>
  <mergeCells count="6">
    <mergeCell ref="B2:B4"/>
    <mergeCell ref="C2:F2"/>
    <mergeCell ref="G2:G4"/>
    <mergeCell ref="C3:C4"/>
    <mergeCell ref="D3:D4"/>
    <mergeCell ref="E3:E4"/>
  </mergeCells>
  <pageMargins left="0.511811024" right="0.511811024" top="0.78740157499999996" bottom="0.78740157499999996" header="0.31496062000000002" footer="0.31496062000000002"/>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M61"/>
  <sheetViews>
    <sheetView showGridLines="0" workbookViewId="0"/>
  </sheetViews>
  <sheetFormatPr defaultRowHeight="14.4" x14ac:dyDescent="0.3"/>
  <cols>
    <col min="2" max="2" width="17.88671875" customWidth="1"/>
    <col min="3" max="3" width="11.44140625" bestFit="1" customWidth="1"/>
    <col min="4" max="11" width="9.33203125" bestFit="1" customWidth="1"/>
    <col min="12" max="13" width="9.6640625" bestFit="1" customWidth="1"/>
  </cols>
  <sheetData>
    <row r="1" spans="2:13" ht="15" thickBot="1" x14ac:dyDescent="0.35">
      <c r="B1" s="522" t="s">
        <v>467</v>
      </c>
      <c r="C1" s="522"/>
      <c r="D1" s="522"/>
      <c r="E1" s="522"/>
      <c r="F1" s="522"/>
      <c r="G1" s="522"/>
      <c r="H1" s="522"/>
      <c r="I1" s="522"/>
      <c r="J1" s="522"/>
      <c r="K1" s="522"/>
      <c r="L1" s="522"/>
      <c r="M1" s="522"/>
    </row>
    <row r="2" spans="2:13" ht="15" thickBot="1" x14ac:dyDescent="0.35">
      <c r="B2" s="564" t="s">
        <v>28</v>
      </c>
      <c r="C2" s="534" t="s">
        <v>403</v>
      </c>
      <c r="D2" s="536"/>
      <c r="E2" s="536"/>
      <c r="F2" s="536"/>
      <c r="G2" s="536"/>
      <c r="H2" s="536"/>
      <c r="I2" s="536"/>
      <c r="J2" s="536"/>
      <c r="K2" s="536"/>
      <c r="L2" s="527"/>
      <c r="M2" s="534" t="s">
        <v>27</v>
      </c>
    </row>
    <row r="3" spans="2:13" x14ac:dyDescent="0.3">
      <c r="B3" s="566"/>
      <c r="C3" s="166" t="s">
        <v>404</v>
      </c>
      <c r="D3" s="534" t="s">
        <v>404</v>
      </c>
      <c r="E3" s="527"/>
      <c r="F3" s="534" t="s">
        <v>404</v>
      </c>
      <c r="G3" s="536"/>
      <c r="H3" s="527"/>
      <c r="I3" s="534" t="s">
        <v>404</v>
      </c>
      <c r="J3" s="536"/>
      <c r="K3" s="536"/>
      <c r="L3" s="527"/>
      <c r="M3" s="539"/>
    </row>
    <row r="4" spans="2:13" x14ac:dyDescent="0.3">
      <c r="B4" s="566"/>
      <c r="C4" s="172" t="s">
        <v>251</v>
      </c>
      <c r="D4" s="539" t="s">
        <v>407</v>
      </c>
      <c r="E4" s="540"/>
      <c r="F4" s="539" t="s">
        <v>408</v>
      </c>
      <c r="G4" s="563"/>
      <c r="H4" s="540"/>
      <c r="I4" s="539" t="s">
        <v>409</v>
      </c>
      <c r="J4" s="563"/>
      <c r="K4" s="563"/>
      <c r="L4" s="540"/>
      <c r="M4" s="539"/>
    </row>
    <row r="5" spans="2:13" ht="15" thickBot="1" x14ac:dyDescent="0.35">
      <c r="B5" s="566"/>
      <c r="C5" s="264"/>
      <c r="D5" s="535" t="s">
        <v>406</v>
      </c>
      <c r="E5" s="528"/>
      <c r="F5" s="535" t="s">
        <v>406</v>
      </c>
      <c r="G5" s="537"/>
      <c r="H5" s="528"/>
      <c r="I5" s="535" t="s">
        <v>406</v>
      </c>
      <c r="J5" s="537"/>
      <c r="K5" s="537"/>
      <c r="L5" s="528"/>
      <c r="M5" s="539"/>
    </row>
    <row r="6" spans="2:13" x14ac:dyDescent="0.3">
      <c r="B6" s="566"/>
      <c r="C6" s="13" t="s">
        <v>148</v>
      </c>
      <c r="D6" s="172" t="s">
        <v>148</v>
      </c>
      <c r="E6" s="174" t="s">
        <v>148</v>
      </c>
      <c r="F6" s="13" t="s">
        <v>148</v>
      </c>
      <c r="G6" s="173" t="s">
        <v>148</v>
      </c>
      <c r="H6" s="173" t="s">
        <v>148</v>
      </c>
      <c r="I6" s="172" t="s">
        <v>148</v>
      </c>
      <c r="J6" s="174" t="s">
        <v>148</v>
      </c>
      <c r="K6" s="174" t="s">
        <v>148</v>
      </c>
      <c r="L6" s="174" t="s">
        <v>148</v>
      </c>
      <c r="M6" s="539"/>
    </row>
    <row r="7" spans="2:13" ht="26.4" x14ac:dyDescent="0.3">
      <c r="B7" s="566"/>
      <c r="C7" s="13" t="s">
        <v>405</v>
      </c>
      <c r="D7" s="172" t="s">
        <v>405</v>
      </c>
      <c r="E7" s="174" t="s">
        <v>407</v>
      </c>
      <c r="F7" s="13" t="s">
        <v>405</v>
      </c>
      <c r="G7" s="173" t="s">
        <v>407</v>
      </c>
      <c r="H7" s="173" t="s">
        <v>253</v>
      </c>
      <c r="I7" s="172" t="s">
        <v>405</v>
      </c>
      <c r="J7" s="174" t="s">
        <v>407</v>
      </c>
      <c r="K7" s="174" t="s">
        <v>253</v>
      </c>
      <c r="L7" s="174" t="s">
        <v>410</v>
      </c>
      <c r="M7" s="539"/>
    </row>
    <row r="8" spans="2:13" ht="15" thickBot="1" x14ac:dyDescent="0.35">
      <c r="B8" s="565"/>
      <c r="C8" s="176" t="s">
        <v>406</v>
      </c>
      <c r="D8" s="167" t="s">
        <v>406</v>
      </c>
      <c r="E8" s="165" t="s">
        <v>406</v>
      </c>
      <c r="F8" s="176" t="s">
        <v>406</v>
      </c>
      <c r="G8" s="171" t="s">
        <v>406</v>
      </c>
      <c r="H8" s="181"/>
      <c r="I8" s="167" t="s">
        <v>406</v>
      </c>
      <c r="J8" s="165" t="s">
        <v>406</v>
      </c>
      <c r="K8" s="182"/>
      <c r="L8" s="165" t="s">
        <v>406</v>
      </c>
      <c r="M8" s="535"/>
    </row>
    <row r="9" spans="2:13" ht="26.4" x14ac:dyDescent="0.3">
      <c r="B9" s="185"/>
      <c r="C9" s="13" t="s">
        <v>152</v>
      </c>
      <c r="D9" s="172" t="s">
        <v>152</v>
      </c>
      <c r="E9" s="174" t="s">
        <v>152</v>
      </c>
      <c r="F9" s="13" t="s">
        <v>152</v>
      </c>
      <c r="G9" s="173" t="s">
        <v>152</v>
      </c>
      <c r="H9" s="173" t="s">
        <v>152</v>
      </c>
      <c r="I9" s="172" t="s">
        <v>152</v>
      </c>
      <c r="J9" s="174" t="s">
        <v>152</v>
      </c>
      <c r="K9" s="174" t="s">
        <v>152</v>
      </c>
      <c r="L9" s="174" t="s">
        <v>152</v>
      </c>
      <c r="M9" s="13" t="s">
        <v>152</v>
      </c>
    </row>
    <row r="10" spans="2:13" ht="15.6" x14ac:dyDescent="0.3">
      <c r="B10" s="185" t="s">
        <v>468</v>
      </c>
      <c r="C10" s="250"/>
      <c r="D10" s="251"/>
      <c r="E10" s="63"/>
      <c r="F10" s="250"/>
      <c r="G10" s="252"/>
      <c r="H10" s="252"/>
      <c r="I10" s="251"/>
      <c r="J10" s="63"/>
      <c r="K10" s="63"/>
      <c r="L10" s="63"/>
      <c r="M10" s="250"/>
    </row>
    <row r="11" spans="2:13" x14ac:dyDescent="0.3">
      <c r="B11" s="228" t="s">
        <v>448</v>
      </c>
      <c r="C11" s="178">
        <v>56.54</v>
      </c>
      <c r="D11" s="54">
        <v>0.63</v>
      </c>
      <c r="E11" s="45">
        <v>65.56</v>
      </c>
      <c r="F11" s="178">
        <v>0.26</v>
      </c>
      <c r="G11" s="177">
        <v>1.68</v>
      </c>
      <c r="H11" s="177">
        <v>300.56</v>
      </c>
      <c r="I11" s="54">
        <v>1.5999999999999999</v>
      </c>
      <c r="J11" s="45">
        <v>4.03</v>
      </c>
      <c r="K11" s="45">
        <v>49.349999999999994</v>
      </c>
      <c r="L11" s="45">
        <v>1597.31</v>
      </c>
      <c r="M11" s="178">
        <v>2077.52</v>
      </c>
    </row>
    <row r="12" spans="2:13" x14ac:dyDescent="0.3">
      <c r="B12" s="228" t="s">
        <v>461</v>
      </c>
      <c r="C12" s="178">
        <v>0</v>
      </c>
      <c r="D12" s="54">
        <v>0.01</v>
      </c>
      <c r="E12" s="45">
        <v>1.19</v>
      </c>
      <c r="F12" s="178">
        <v>0</v>
      </c>
      <c r="G12" s="177">
        <v>0</v>
      </c>
      <c r="H12" s="177">
        <v>0</v>
      </c>
      <c r="I12" s="54">
        <v>0</v>
      </c>
      <c r="J12" s="45">
        <v>0</v>
      </c>
      <c r="K12" s="45">
        <v>0</v>
      </c>
      <c r="L12" s="45">
        <v>0</v>
      </c>
      <c r="M12" s="178">
        <v>1.2</v>
      </c>
    </row>
    <row r="13" spans="2:13" x14ac:dyDescent="0.3">
      <c r="B13" s="228" t="s">
        <v>450</v>
      </c>
      <c r="C13" s="178">
        <v>13.72</v>
      </c>
      <c r="D13" s="54">
        <v>0.02</v>
      </c>
      <c r="E13" s="45">
        <v>2.56</v>
      </c>
      <c r="F13" s="178">
        <v>0.02</v>
      </c>
      <c r="G13" s="177">
        <v>0.15</v>
      </c>
      <c r="H13" s="177">
        <v>69.41</v>
      </c>
      <c r="I13" s="54">
        <v>0</v>
      </c>
      <c r="J13" s="45">
        <v>7.0000000000000007E-2</v>
      </c>
      <c r="K13" s="45">
        <v>0.25</v>
      </c>
      <c r="L13" s="45">
        <v>41.79</v>
      </c>
      <c r="M13" s="178">
        <v>127.98999999999998</v>
      </c>
    </row>
    <row r="14" spans="2:13" ht="15.6" x14ac:dyDescent="0.3">
      <c r="B14" s="228" t="s">
        <v>469</v>
      </c>
      <c r="C14" s="178">
        <v>178.60000000000002</v>
      </c>
      <c r="D14" s="54">
        <v>0.23</v>
      </c>
      <c r="E14" s="45">
        <v>83.88</v>
      </c>
      <c r="F14" s="178">
        <v>0</v>
      </c>
      <c r="G14" s="177">
        <v>6.0000000000000005E-2</v>
      </c>
      <c r="H14" s="177">
        <v>28.32</v>
      </c>
      <c r="I14" s="54">
        <v>2.3499999999999996</v>
      </c>
      <c r="J14" s="45">
        <v>7.0000000000000007E-2</v>
      </c>
      <c r="K14" s="45">
        <v>6.66</v>
      </c>
      <c r="L14" s="45">
        <v>77.33</v>
      </c>
      <c r="M14" s="178">
        <v>377.50000000000006</v>
      </c>
    </row>
    <row r="15" spans="2:13" x14ac:dyDescent="0.3">
      <c r="B15" s="228" t="s">
        <v>462</v>
      </c>
      <c r="C15" s="178">
        <v>0</v>
      </c>
      <c r="D15" s="54">
        <v>0</v>
      </c>
      <c r="E15" s="45">
        <v>0</v>
      </c>
      <c r="F15" s="178">
        <v>0</v>
      </c>
      <c r="G15" s="177">
        <v>0</v>
      </c>
      <c r="H15" s="177">
        <v>0</v>
      </c>
      <c r="I15" s="54">
        <v>0</v>
      </c>
      <c r="J15" s="45">
        <v>0</v>
      </c>
      <c r="K15" s="45">
        <v>0</v>
      </c>
      <c r="L15" s="45">
        <v>0</v>
      </c>
      <c r="M15" s="178">
        <v>0</v>
      </c>
    </row>
    <row r="16" spans="2:13" x14ac:dyDescent="0.3">
      <c r="B16" s="228" t="s">
        <v>463</v>
      </c>
      <c r="C16" s="178">
        <v>2.35</v>
      </c>
      <c r="D16" s="54">
        <v>0</v>
      </c>
      <c r="E16" s="45">
        <v>0</v>
      </c>
      <c r="F16" s="178">
        <v>0</v>
      </c>
      <c r="G16" s="177">
        <v>0.01</v>
      </c>
      <c r="H16" s="177">
        <v>1.85</v>
      </c>
      <c r="I16" s="54">
        <v>0</v>
      </c>
      <c r="J16" s="45">
        <v>0</v>
      </c>
      <c r="K16" s="45">
        <v>0</v>
      </c>
      <c r="L16" s="45">
        <v>0</v>
      </c>
      <c r="M16" s="178">
        <v>4.21</v>
      </c>
    </row>
    <row r="17" spans="2:13" x14ac:dyDescent="0.3">
      <c r="B17" s="228" t="s">
        <v>1374</v>
      </c>
      <c r="C17" s="178">
        <v>0</v>
      </c>
      <c r="D17" s="54">
        <v>0</v>
      </c>
      <c r="E17" s="45">
        <v>0</v>
      </c>
      <c r="F17" s="178">
        <v>0</v>
      </c>
      <c r="G17" s="177">
        <v>0</v>
      </c>
      <c r="H17" s="177">
        <v>0</v>
      </c>
      <c r="I17" s="54">
        <v>0</v>
      </c>
      <c r="J17" s="45">
        <v>0</v>
      </c>
      <c r="K17" s="45">
        <v>0</v>
      </c>
      <c r="L17" s="45">
        <v>0</v>
      </c>
      <c r="M17" s="178">
        <v>0</v>
      </c>
    </row>
    <row r="18" spans="2:13" x14ac:dyDescent="0.3">
      <c r="B18" s="228" t="s">
        <v>454</v>
      </c>
      <c r="C18" s="178">
        <v>637.72</v>
      </c>
      <c r="D18" s="54">
        <v>6.1099999999999994</v>
      </c>
      <c r="E18" s="45">
        <v>630.92000000000007</v>
      </c>
      <c r="F18" s="178">
        <v>6.2500000000000009</v>
      </c>
      <c r="G18" s="177">
        <v>10.740000000000002</v>
      </c>
      <c r="H18" s="177">
        <v>1977.24</v>
      </c>
      <c r="I18" s="54">
        <v>2.2899999999999996</v>
      </c>
      <c r="J18" s="45">
        <v>3.5499999999999994</v>
      </c>
      <c r="K18" s="45">
        <v>33.260000000000005</v>
      </c>
      <c r="L18" s="45">
        <v>1666.4800000000005</v>
      </c>
      <c r="M18" s="178">
        <v>4974.5600000000013</v>
      </c>
    </row>
    <row r="19" spans="2:13" x14ac:dyDescent="0.3">
      <c r="B19" s="228" t="s">
        <v>455</v>
      </c>
      <c r="C19" s="178">
        <v>50.66</v>
      </c>
      <c r="D19" s="54">
        <v>0.41000000000000003</v>
      </c>
      <c r="E19" s="45">
        <v>72.22</v>
      </c>
      <c r="F19" s="178">
        <v>2.84</v>
      </c>
      <c r="G19" s="177">
        <v>5.7099999999999991</v>
      </c>
      <c r="H19" s="177">
        <v>1403.7199999999998</v>
      </c>
      <c r="I19" s="54">
        <v>3.8799999999999986</v>
      </c>
      <c r="J19" s="45">
        <v>3.2399999999999993</v>
      </c>
      <c r="K19" s="45">
        <v>31.790000000000003</v>
      </c>
      <c r="L19" s="45">
        <v>2319.2199999999998</v>
      </c>
      <c r="M19" s="178">
        <v>3893.6899999999996</v>
      </c>
    </row>
    <row r="20" spans="2:13" ht="15.6" x14ac:dyDescent="0.3">
      <c r="B20" s="228" t="s">
        <v>470</v>
      </c>
      <c r="C20" s="178">
        <v>11.77</v>
      </c>
      <c r="D20" s="54">
        <v>0.04</v>
      </c>
      <c r="E20" s="45">
        <v>4.2699999999999996</v>
      </c>
      <c r="F20" s="178">
        <v>1.1399999999999999</v>
      </c>
      <c r="G20" s="177">
        <v>0.11</v>
      </c>
      <c r="H20" s="177">
        <v>55.070000000000007</v>
      </c>
      <c r="I20" s="54">
        <v>0.43</v>
      </c>
      <c r="J20" s="45">
        <v>0.22999999999999998</v>
      </c>
      <c r="K20" s="45">
        <v>0</v>
      </c>
      <c r="L20" s="45">
        <v>130.56</v>
      </c>
      <c r="M20" s="178">
        <v>203.62</v>
      </c>
    </row>
    <row r="21" spans="2:13" x14ac:dyDescent="0.3">
      <c r="B21" s="228" t="s">
        <v>464</v>
      </c>
      <c r="C21" s="178">
        <v>47.43</v>
      </c>
      <c r="D21" s="54">
        <v>0.66999999999999993</v>
      </c>
      <c r="E21" s="45">
        <v>48.309999999999995</v>
      </c>
      <c r="F21" s="178">
        <v>0.25</v>
      </c>
      <c r="G21" s="177">
        <v>0.44000000000000006</v>
      </c>
      <c r="H21" s="177">
        <v>220.45</v>
      </c>
      <c r="I21" s="54">
        <v>2.3699999999999997</v>
      </c>
      <c r="J21" s="45">
        <v>4.3699999999999983</v>
      </c>
      <c r="K21" s="45">
        <v>25.35</v>
      </c>
      <c r="L21" s="45">
        <v>1210.1099999999997</v>
      </c>
      <c r="M21" s="178">
        <v>1559.7499999999995</v>
      </c>
    </row>
    <row r="22" spans="2:13" x14ac:dyDescent="0.3">
      <c r="B22" s="185" t="s">
        <v>458</v>
      </c>
      <c r="C22" s="52">
        <v>998.79</v>
      </c>
      <c r="D22" s="89">
        <v>8.1199999999999992</v>
      </c>
      <c r="E22" s="46">
        <v>908.91000000000008</v>
      </c>
      <c r="F22" s="52">
        <v>10.760000000000002</v>
      </c>
      <c r="G22" s="75">
        <v>18.900000000000002</v>
      </c>
      <c r="H22" s="75">
        <v>4056.62</v>
      </c>
      <c r="I22" s="89">
        <v>12.919999999999996</v>
      </c>
      <c r="J22" s="46">
        <v>15.559999999999999</v>
      </c>
      <c r="K22" s="46">
        <v>146.66</v>
      </c>
      <c r="L22" s="46">
        <v>7042.8</v>
      </c>
      <c r="M22" s="52">
        <v>13220.04</v>
      </c>
    </row>
    <row r="23" spans="2:13" x14ac:dyDescent="0.3">
      <c r="B23" s="185" t="s">
        <v>459</v>
      </c>
      <c r="C23" s="52">
        <f>C22/$M$22*100</f>
        <v>7.5551208619641086</v>
      </c>
      <c r="D23" s="89">
        <f t="shared" ref="D23:L23" si="0">D22/$M$22*100</f>
        <v>6.1421901900448099E-2</v>
      </c>
      <c r="E23" s="46">
        <f t="shared" si="0"/>
        <v>6.8752439478246661</v>
      </c>
      <c r="F23" s="52">
        <f t="shared" si="0"/>
        <v>8.1391584291726812E-2</v>
      </c>
      <c r="G23" s="75">
        <f t="shared" si="0"/>
        <v>0.14296477166483612</v>
      </c>
      <c r="H23" s="75">
        <f t="shared" si="0"/>
        <v>30.685383705344311</v>
      </c>
      <c r="I23" s="89">
        <f t="shared" si="0"/>
        <v>9.7730415339136609E-2</v>
      </c>
      <c r="J23" s="46">
        <f t="shared" si="0"/>
        <v>0.11770009773041533</v>
      </c>
      <c r="K23" s="46">
        <f t="shared" si="0"/>
        <v>1.1093763710245959</v>
      </c>
      <c r="L23" s="46">
        <f t="shared" si="0"/>
        <v>53.273666342915746</v>
      </c>
      <c r="M23" s="52">
        <f>M22/$M$55*100</f>
        <v>30.55055303959751</v>
      </c>
    </row>
    <row r="24" spans="2:13" x14ac:dyDescent="0.3">
      <c r="B24" s="253"/>
      <c r="C24" s="254"/>
      <c r="D24" s="255"/>
      <c r="E24" s="256"/>
      <c r="F24" s="254"/>
      <c r="G24" s="257"/>
      <c r="H24" s="257"/>
      <c r="I24" s="255"/>
      <c r="J24" s="256"/>
      <c r="K24" s="256"/>
      <c r="L24" s="256"/>
      <c r="M24" s="254"/>
    </row>
    <row r="25" spans="2:13" ht="15.6" x14ac:dyDescent="0.3">
      <c r="B25" s="185" t="s">
        <v>471</v>
      </c>
      <c r="C25" s="24"/>
      <c r="D25" s="79"/>
      <c r="E25" s="23"/>
      <c r="F25" s="24"/>
      <c r="G25" s="10"/>
      <c r="H25" s="10"/>
      <c r="I25" s="79"/>
      <c r="J25" s="23"/>
      <c r="K25" s="23"/>
      <c r="L25" s="23"/>
      <c r="M25" s="24"/>
    </row>
    <row r="26" spans="2:13" x14ac:dyDescent="0.3">
      <c r="B26" s="228" t="s">
        <v>448</v>
      </c>
      <c r="C26" s="178">
        <v>219.07000000000002</v>
      </c>
      <c r="D26" s="54">
        <v>46.860000000000007</v>
      </c>
      <c r="E26" s="45">
        <v>409.83</v>
      </c>
      <c r="F26" s="178">
        <v>1.23</v>
      </c>
      <c r="G26" s="177">
        <v>10.030000000000001</v>
      </c>
      <c r="H26" s="177">
        <v>243.45999999999998</v>
      </c>
      <c r="I26" s="54">
        <v>78.7</v>
      </c>
      <c r="J26" s="45">
        <v>98.859999999999971</v>
      </c>
      <c r="K26" s="45">
        <v>223.59000000000006</v>
      </c>
      <c r="L26" s="45">
        <v>2383.9499999999998</v>
      </c>
      <c r="M26" s="178">
        <v>3715.58</v>
      </c>
    </row>
    <row r="27" spans="2:13" x14ac:dyDescent="0.3">
      <c r="B27" s="228" t="s">
        <v>461</v>
      </c>
      <c r="C27" s="178">
        <v>2.7600000000000002</v>
      </c>
      <c r="D27" s="54">
        <v>0.56000000000000005</v>
      </c>
      <c r="E27" s="45">
        <v>1.5</v>
      </c>
      <c r="F27" s="178">
        <v>0.11</v>
      </c>
      <c r="G27" s="177">
        <v>0.89</v>
      </c>
      <c r="H27" s="177">
        <v>21.13</v>
      </c>
      <c r="I27" s="54">
        <v>5.39</v>
      </c>
      <c r="J27" s="45">
        <v>5.7799999999999994</v>
      </c>
      <c r="K27" s="45">
        <v>6.6400000000000006</v>
      </c>
      <c r="L27" s="45">
        <v>60.910000000000004</v>
      </c>
      <c r="M27" s="178">
        <v>105.67</v>
      </c>
    </row>
    <row r="28" spans="2:13" x14ac:dyDescent="0.3">
      <c r="B28" s="228" t="s">
        <v>450</v>
      </c>
      <c r="C28" s="178">
        <v>24.77</v>
      </c>
      <c r="D28" s="54">
        <v>2.8400000000000003</v>
      </c>
      <c r="E28" s="45">
        <v>7.5799999999999992</v>
      </c>
      <c r="F28" s="178">
        <v>0.94</v>
      </c>
      <c r="G28" s="177">
        <v>7.25</v>
      </c>
      <c r="H28" s="177">
        <v>172.72</v>
      </c>
      <c r="I28" s="54">
        <v>16.240000000000002</v>
      </c>
      <c r="J28" s="45">
        <v>17.47</v>
      </c>
      <c r="K28" s="45">
        <v>20.03</v>
      </c>
      <c r="L28" s="45">
        <v>183.98</v>
      </c>
      <c r="M28" s="178">
        <v>453.82000000000005</v>
      </c>
    </row>
    <row r="29" spans="2:13" ht="15.6" x14ac:dyDescent="0.3">
      <c r="B29" s="228" t="s">
        <v>451</v>
      </c>
      <c r="C29" s="178">
        <v>573.72</v>
      </c>
      <c r="D29" s="54">
        <v>15.489999999999998</v>
      </c>
      <c r="E29" s="45">
        <v>301.13</v>
      </c>
      <c r="F29" s="178">
        <v>13.59</v>
      </c>
      <c r="G29" s="177">
        <v>19.189999999999998</v>
      </c>
      <c r="H29" s="177">
        <v>199.76999999999998</v>
      </c>
      <c r="I29" s="54">
        <v>78.189999999999984</v>
      </c>
      <c r="J29" s="45">
        <v>85.49</v>
      </c>
      <c r="K29" s="45">
        <v>107.37000000000002</v>
      </c>
      <c r="L29" s="45">
        <v>777.99999999999977</v>
      </c>
      <c r="M29" s="178">
        <v>2171.94</v>
      </c>
    </row>
    <row r="30" spans="2:13" x14ac:dyDescent="0.3">
      <c r="B30" s="228" t="s">
        <v>462</v>
      </c>
      <c r="C30" s="178">
        <v>0</v>
      </c>
      <c r="D30" s="54">
        <v>0</v>
      </c>
      <c r="E30" s="45">
        <v>0</v>
      </c>
      <c r="F30" s="178">
        <v>0.11</v>
      </c>
      <c r="G30" s="177">
        <v>0.15</v>
      </c>
      <c r="H30" s="177">
        <v>1.57</v>
      </c>
      <c r="I30" s="54">
        <v>0</v>
      </c>
      <c r="J30" s="45">
        <v>0</v>
      </c>
      <c r="K30" s="45">
        <v>0</v>
      </c>
      <c r="L30" s="45">
        <v>0</v>
      </c>
      <c r="M30" s="178">
        <v>1.83</v>
      </c>
    </row>
    <row r="31" spans="2:13" x14ac:dyDescent="0.3">
      <c r="B31" s="228" t="s">
        <v>463</v>
      </c>
      <c r="C31" s="178">
        <v>11.94</v>
      </c>
      <c r="D31" s="54">
        <v>0.42000000000000004</v>
      </c>
      <c r="E31" s="45">
        <v>5.91</v>
      </c>
      <c r="F31" s="178">
        <v>1.26</v>
      </c>
      <c r="G31" s="177">
        <v>1.77</v>
      </c>
      <c r="H31" s="177">
        <v>22.650000000000002</v>
      </c>
      <c r="I31" s="54">
        <v>3.82</v>
      </c>
      <c r="J31" s="45">
        <v>4</v>
      </c>
      <c r="K31" s="45">
        <v>8.2199999999999989</v>
      </c>
      <c r="L31" s="45">
        <v>54.97</v>
      </c>
      <c r="M31" s="178">
        <v>114.96000000000001</v>
      </c>
    </row>
    <row r="32" spans="2:13" x14ac:dyDescent="0.3">
      <c r="B32" s="228" t="s">
        <v>1374</v>
      </c>
      <c r="C32" s="178">
        <v>0</v>
      </c>
      <c r="D32" s="54">
        <v>0</v>
      </c>
      <c r="E32" s="45">
        <v>0</v>
      </c>
      <c r="F32" s="178">
        <v>0</v>
      </c>
      <c r="G32" s="177">
        <v>0</v>
      </c>
      <c r="H32" s="177">
        <v>0</v>
      </c>
      <c r="I32" s="54">
        <v>0</v>
      </c>
      <c r="J32" s="45">
        <v>0</v>
      </c>
      <c r="K32" s="45">
        <v>0</v>
      </c>
      <c r="L32" s="45">
        <v>0</v>
      </c>
      <c r="M32" s="178">
        <v>0</v>
      </c>
    </row>
    <row r="33" spans="2:13" x14ac:dyDescent="0.3">
      <c r="B33" s="228" t="s">
        <v>454</v>
      </c>
      <c r="C33" s="178">
        <v>769.07999999999993</v>
      </c>
      <c r="D33" s="54">
        <v>45.800000000000011</v>
      </c>
      <c r="E33" s="45">
        <v>1160.69</v>
      </c>
      <c r="F33" s="178">
        <v>91.62</v>
      </c>
      <c r="G33" s="177">
        <v>139.16</v>
      </c>
      <c r="H33" s="177">
        <v>2562.35</v>
      </c>
      <c r="I33" s="54">
        <v>83.689999999999969</v>
      </c>
      <c r="J33" s="45">
        <v>71.48</v>
      </c>
      <c r="K33" s="45">
        <v>225.25000000000003</v>
      </c>
      <c r="L33" s="45">
        <v>2613.7600000000002</v>
      </c>
      <c r="M33" s="178">
        <v>7762.8799999999992</v>
      </c>
    </row>
    <row r="34" spans="2:13" x14ac:dyDescent="0.3">
      <c r="B34" s="228" t="s">
        <v>455</v>
      </c>
      <c r="C34" s="178">
        <v>344.55</v>
      </c>
      <c r="D34" s="54">
        <v>11.53</v>
      </c>
      <c r="E34" s="45">
        <v>653.82000000000005</v>
      </c>
      <c r="F34" s="178">
        <v>21.42</v>
      </c>
      <c r="G34" s="177">
        <v>28.43</v>
      </c>
      <c r="H34" s="177">
        <v>1508.9599999999998</v>
      </c>
      <c r="I34" s="54">
        <v>39.109999999999992</v>
      </c>
      <c r="J34" s="45">
        <v>89.490000000000052</v>
      </c>
      <c r="K34" s="45">
        <v>371.44000000000005</v>
      </c>
      <c r="L34" s="45">
        <v>4012.0800000000027</v>
      </c>
      <c r="M34" s="178">
        <v>7080.8300000000036</v>
      </c>
    </row>
    <row r="35" spans="2:13" ht="15.6" x14ac:dyDescent="0.3">
      <c r="B35" s="228" t="s">
        <v>456</v>
      </c>
      <c r="C35" s="178">
        <v>53.890000000000008</v>
      </c>
      <c r="D35" s="54">
        <v>1.56</v>
      </c>
      <c r="E35" s="45">
        <v>51.02000000000001</v>
      </c>
      <c r="F35" s="178">
        <v>3.58</v>
      </c>
      <c r="G35" s="177">
        <v>4.28</v>
      </c>
      <c r="H35" s="177">
        <v>176.94</v>
      </c>
      <c r="I35" s="54">
        <v>6.66</v>
      </c>
      <c r="J35" s="45">
        <v>11.059999999999997</v>
      </c>
      <c r="K35" s="45">
        <v>36.93</v>
      </c>
      <c r="L35" s="45">
        <v>364.13000000000005</v>
      </c>
      <c r="M35" s="178">
        <v>710.05000000000018</v>
      </c>
    </row>
    <row r="36" spans="2:13" x14ac:dyDescent="0.3">
      <c r="B36" s="228" t="s">
        <v>464</v>
      </c>
      <c r="C36" s="178">
        <v>52.35</v>
      </c>
      <c r="D36" s="54">
        <v>14.79</v>
      </c>
      <c r="E36" s="45">
        <v>417.98</v>
      </c>
      <c r="F36" s="178">
        <v>22.97</v>
      </c>
      <c r="G36" s="177">
        <v>36.700000000000003</v>
      </c>
      <c r="H36" s="177">
        <v>462.76</v>
      </c>
      <c r="I36" s="54">
        <v>31.740000000000006</v>
      </c>
      <c r="J36" s="45">
        <v>43.279999999999994</v>
      </c>
      <c r="K36" s="45">
        <v>129.41000000000003</v>
      </c>
      <c r="L36" s="45">
        <v>1110.0199999999998</v>
      </c>
      <c r="M36" s="178">
        <v>2322</v>
      </c>
    </row>
    <row r="37" spans="2:13" x14ac:dyDescent="0.3">
      <c r="B37" s="185" t="s">
        <v>458</v>
      </c>
      <c r="C37" s="52">
        <v>2052.13</v>
      </c>
      <c r="D37" s="89">
        <v>139.85000000000002</v>
      </c>
      <c r="E37" s="46">
        <v>3009.46</v>
      </c>
      <c r="F37" s="52">
        <v>156.83000000000004</v>
      </c>
      <c r="G37" s="75">
        <v>247.85000000000002</v>
      </c>
      <c r="H37" s="75">
        <v>5372.3099999999995</v>
      </c>
      <c r="I37" s="89">
        <v>343.54</v>
      </c>
      <c r="J37" s="46">
        <v>426.91</v>
      </c>
      <c r="K37" s="46">
        <v>1128.8800000000001</v>
      </c>
      <c r="L37" s="46">
        <v>11561.800000000001</v>
      </c>
      <c r="M37" s="52">
        <v>24439.560000000005</v>
      </c>
    </row>
    <row r="38" spans="2:13" x14ac:dyDescent="0.3">
      <c r="B38" s="185" t="s">
        <v>459</v>
      </c>
      <c r="C38" s="52">
        <f>C37/$M$37*100</f>
        <v>8.3967550970639397</v>
      </c>
      <c r="D38" s="89">
        <f t="shared" ref="D38:L38" si="1">D37/$M$37*100</f>
        <v>0.57222797791776936</v>
      </c>
      <c r="E38" s="46">
        <f t="shared" si="1"/>
        <v>12.313887811400857</v>
      </c>
      <c r="F38" s="52">
        <f t="shared" si="1"/>
        <v>0.64170549715297653</v>
      </c>
      <c r="G38" s="75">
        <f t="shared" si="1"/>
        <v>1.0141344606858715</v>
      </c>
      <c r="H38" s="75">
        <f t="shared" si="1"/>
        <v>21.982024226295394</v>
      </c>
      <c r="I38" s="89">
        <f t="shared" si="1"/>
        <v>1.4056717878717946</v>
      </c>
      <c r="J38" s="46">
        <f t="shared" si="1"/>
        <v>1.7467990422086157</v>
      </c>
      <c r="K38" s="46">
        <f t="shared" si="1"/>
        <v>4.619068428400511</v>
      </c>
      <c r="L38" s="46">
        <f t="shared" si="1"/>
        <v>47.307725671002252</v>
      </c>
      <c r="M38" s="52">
        <f>M37/$M$55*100</f>
        <v>56.478049540275656</v>
      </c>
    </row>
    <row r="39" spans="2:13" x14ac:dyDescent="0.3">
      <c r="B39" s="258"/>
      <c r="C39" s="114"/>
      <c r="D39" s="115"/>
      <c r="E39" s="113"/>
      <c r="F39" s="114"/>
      <c r="G39" s="259"/>
      <c r="H39" s="259"/>
      <c r="I39" s="115"/>
      <c r="J39" s="113"/>
      <c r="K39" s="113"/>
      <c r="L39" s="113"/>
      <c r="M39" s="114"/>
    </row>
    <row r="40" spans="2:13" ht="15.6" x14ac:dyDescent="0.3">
      <c r="B40" s="185" t="s">
        <v>472</v>
      </c>
      <c r="C40" s="24"/>
      <c r="D40" s="79"/>
      <c r="E40" s="23"/>
      <c r="F40" s="24"/>
      <c r="G40" s="10"/>
      <c r="H40" s="10"/>
      <c r="I40" s="79"/>
      <c r="J40" s="23"/>
      <c r="K40" s="23"/>
      <c r="L40" s="23"/>
      <c r="M40" s="24"/>
    </row>
    <row r="41" spans="2:13" x14ac:dyDescent="0.3">
      <c r="B41" s="228" t="s">
        <v>448</v>
      </c>
      <c r="C41" s="178">
        <v>28.119999999999997</v>
      </c>
      <c r="D41" s="54">
        <v>0.05</v>
      </c>
      <c r="E41" s="45">
        <v>9.9499999999999993</v>
      </c>
      <c r="F41" s="178">
        <v>0.03</v>
      </c>
      <c r="G41" s="177">
        <v>1.31</v>
      </c>
      <c r="H41" s="177">
        <v>11.84</v>
      </c>
      <c r="I41" s="54">
        <v>25.9</v>
      </c>
      <c r="J41" s="45">
        <v>29.02</v>
      </c>
      <c r="K41" s="45">
        <v>94.8</v>
      </c>
      <c r="L41" s="45">
        <v>594.59</v>
      </c>
      <c r="M41" s="178">
        <v>795.61</v>
      </c>
    </row>
    <row r="42" spans="2:13" x14ac:dyDescent="0.3">
      <c r="B42" s="228" t="s">
        <v>461</v>
      </c>
      <c r="C42" s="178">
        <v>0</v>
      </c>
      <c r="D42" s="54">
        <v>0.04</v>
      </c>
      <c r="E42" s="45">
        <v>7.3100000000000005</v>
      </c>
      <c r="F42" s="178">
        <v>0</v>
      </c>
      <c r="G42" s="177">
        <v>0</v>
      </c>
      <c r="H42" s="177">
        <v>0</v>
      </c>
      <c r="I42" s="54">
        <v>2.1599999999999997</v>
      </c>
      <c r="J42" s="45">
        <v>0.62000000000000011</v>
      </c>
      <c r="K42" s="45">
        <v>0.83</v>
      </c>
      <c r="L42" s="45">
        <v>15</v>
      </c>
      <c r="M42" s="178">
        <v>25.96</v>
      </c>
    </row>
    <row r="43" spans="2:13" x14ac:dyDescent="0.3">
      <c r="B43" s="228" t="s">
        <v>450</v>
      </c>
      <c r="C43" s="178">
        <v>0</v>
      </c>
      <c r="D43" s="54">
        <v>6.9999999999999993E-2</v>
      </c>
      <c r="E43" s="45">
        <v>13.899999999999999</v>
      </c>
      <c r="F43" s="178">
        <v>0.47</v>
      </c>
      <c r="G43" s="177">
        <v>1.26</v>
      </c>
      <c r="H43" s="177">
        <v>58.89</v>
      </c>
      <c r="I43" s="54">
        <v>5.5</v>
      </c>
      <c r="J43" s="45">
        <v>1.56</v>
      </c>
      <c r="K43" s="45">
        <v>2.11</v>
      </c>
      <c r="L43" s="45">
        <v>38.269999999999996</v>
      </c>
      <c r="M43" s="178">
        <v>122.03</v>
      </c>
    </row>
    <row r="44" spans="2:13" ht="15.6" x14ac:dyDescent="0.3">
      <c r="B44" s="228" t="s">
        <v>451</v>
      </c>
      <c r="C44" s="178">
        <v>2.25</v>
      </c>
      <c r="D44" s="54">
        <v>0.11</v>
      </c>
      <c r="E44" s="45">
        <v>1.6800000000000002</v>
      </c>
      <c r="F44" s="178">
        <v>0.24</v>
      </c>
      <c r="G44" s="177">
        <v>1.81</v>
      </c>
      <c r="H44" s="177">
        <v>19.73</v>
      </c>
      <c r="I44" s="54">
        <v>0.44</v>
      </c>
      <c r="J44" s="45">
        <v>1.97</v>
      </c>
      <c r="K44" s="45">
        <v>7.7799999999999994</v>
      </c>
      <c r="L44" s="45">
        <v>65.89</v>
      </c>
      <c r="M44" s="178">
        <v>101.9</v>
      </c>
    </row>
    <row r="45" spans="2:13" x14ac:dyDescent="0.3">
      <c r="B45" s="228" t="s">
        <v>462</v>
      </c>
      <c r="C45" s="178">
        <v>0</v>
      </c>
      <c r="D45" s="54">
        <v>0</v>
      </c>
      <c r="E45" s="45">
        <v>0</v>
      </c>
      <c r="F45" s="178">
        <v>0</v>
      </c>
      <c r="G45" s="177">
        <v>0</v>
      </c>
      <c r="H45" s="177">
        <v>0</v>
      </c>
      <c r="I45" s="54">
        <v>0</v>
      </c>
      <c r="J45" s="45">
        <v>0</v>
      </c>
      <c r="K45" s="45">
        <v>0</v>
      </c>
      <c r="L45" s="45">
        <v>0</v>
      </c>
      <c r="M45" s="178">
        <v>0</v>
      </c>
    </row>
    <row r="46" spans="2:13" x14ac:dyDescent="0.3">
      <c r="B46" s="228" t="s">
        <v>463</v>
      </c>
      <c r="C46" s="178">
        <v>0</v>
      </c>
      <c r="D46" s="54">
        <v>0</v>
      </c>
      <c r="E46" s="45">
        <v>0</v>
      </c>
      <c r="F46" s="178">
        <v>0</v>
      </c>
      <c r="G46" s="177">
        <v>0</v>
      </c>
      <c r="H46" s="177">
        <v>0</v>
      </c>
      <c r="I46" s="54">
        <v>0</v>
      </c>
      <c r="J46" s="45">
        <v>0</v>
      </c>
      <c r="K46" s="45">
        <v>0</v>
      </c>
      <c r="L46" s="45">
        <v>0</v>
      </c>
      <c r="M46" s="178">
        <v>0</v>
      </c>
    </row>
    <row r="47" spans="2:13" x14ac:dyDescent="0.3">
      <c r="B47" s="228" t="s">
        <v>1374</v>
      </c>
      <c r="C47" s="178">
        <v>0</v>
      </c>
      <c r="D47" s="54">
        <v>0</v>
      </c>
      <c r="E47" s="45">
        <v>0</v>
      </c>
      <c r="F47" s="178">
        <v>0</v>
      </c>
      <c r="G47" s="177">
        <v>0</v>
      </c>
      <c r="H47" s="177">
        <v>0</v>
      </c>
      <c r="I47" s="54">
        <v>0</v>
      </c>
      <c r="J47" s="45">
        <v>0</v>
      </c>
      <c r="K47" s="45">
        <v>0</v>
      </c>
      <c r="L47" s="45">
        <v>0</v>
      </c>
      <c r="M47" s="178">
        <v>0</v>
      </c>
    </row>
    <row r="48" spans="2:13" x14ac:dyDescent="0.3">
      <c r="B48" s="228" t="s">
        <v>454</v>
      </c>
      <c r="C48" s="178">
        <v>179.65</v>
      </c>
      <c r="D48" s="54">
        <v>5.74</v>
      </c>
      <c r="E48" s="45">
        <v>69.13</v>
      </c>
      <c r="F48" s="178">
        <v>1.1900000000000002</v>
      </c>
      <c r="G48" s="177">
        <v>20.129999999999995</v>
      </c>
      <c r="H48" s="177">
        <v>205.57000000000002</v>
      </c>
      <c r="I48" s="54">
        <v>35.270000000000003</v>
      </c>
      <c r="J48" s="45">
        <v>42.230000000000011</v>
      </c>
      <c r="K48" s="45">
        <v>117.02999999999996</v>
      </c>
      <c r="L48" s="45">
        <v>1358.9699999999998</v>
      </c>
      <c r="M48" s="178">
        <v>2034.9099999999999</v>
      </c>
    </row>
    <row r="49" spans="2:13" x14ac:dyDescent="0.3">
      <c r="B49" s="228" t="s">
        <v>455</v>
      </c>
      <c r="C49" s="178">
        <v>35.090000000000003</v>
      </c>
      <c r="D49" s="54">
        <v>0.98</v>
      </c>
      <c r="E49" s="45">
        <v>39</v>
      </c>
      <c r="F49" s="178">
        <v>1.66</v>
      </c>
      <c r="G49" s="177">
        <v>2.12</v>
      </c>
      <c r="H49" s="177">
        <v>33.04</v>
      </c>
      <c r="I49" s="54">
        <v>5.7299999999999986</v>
      </c>
      <c r="J49" s="45">
        <v>48.639999999999979</v>
      </c>
      <c r="K49" s="45">
        <v>139.70000000000007</v>
      </c>
      <c r="L49" s="45">
        <v>1602.1500000000003</v>
      </c>
      <c r="M49" s="178">
        <v>1908.1100000000004</v>
      </c>
    </row>
    <row r="50" spans="2:13" ht="15.6" x14ac:dyDescent="0.3">
      <c r="B50" s="228" t="s">
        <v>456</v>
      </c>
      <c r="C50" s="178">
        <v>25.85</v>
      </c>
      <c r="D50" s="54">
        <v>1.94</v>
      </c>
      <c r="E50" s="45">
        <v>77.53</v>
      </c>
      <c r="F50" s="178">
        <v>0.39</v>
      </c>
      <c r="G50" s="177">
        <v>0.45</v>
      </c>
      <c r="H50" s="177">
        <v>7.68</v>
      </c>
      <c r="I50" s="54">
        <v>1.3699999999999999</v>
      </c>
      <c r="J50" s="45">
        <v>2.8599999999999994</v>
      </c>
      <c r="K50" s="45">
        <v>7.9499999999999993</v>
      </c>
      <c r="L50" s="45">
        <v>131.75000000000003</v>
      </c>
      <c r="M50" s="178">
        <v>257.77000000000004</v>
      </c>
    </row>
    <row r="51" spans="2:13" x14ac:dyDescent="0.3">
      <c r="B51" s="228" t="s">
        <v>464</v>
      </c>
      <c r="C51" s="178">
        <v>4.47</v>
      </c>
      <c r="D51" s="54">
        <v>1.21</v>
      </c>
      <c r="E51" s="45">
        <v>136.18</v>
      </c>
      <c r="F51" s="178">
        <v>0.13</v>
      </c>
      <c r="G51" s="177">
        <v>1.03</v>
      </c>
      <c r="H51" s="177">
        <v>21.02</v>
      </c>
      <c r="I51" s="54">
        <v>1.0900000000000003</v>
      </c>
      <c r="J51" s="45">
        <v>4.46</v>
      </c>
      <c r="K51" s="45">
        <v>19.369999999999994</v>
      </c>
      <c r="L51" s="45">
        <v>177.82000000000002</v>
      </c>
      <c r="M51" s="178">
        <v>366.78000000000009</v>
      </c>
    </row>
    <row r="52" spans="2:13" x14ac:dyDescent="0.3">
      <c r="B52" s="185" t="s">
        <v>458</v>
      </c>
      <c r="C52" s="52">
        <v>275.43000000000006</v>
      </c>
      <c r="D52" s="89">
        <v>10.14</v>
      </c>
      <c r="E52" s="46">
        <v>354.68</v>
      </c>
      <c r="F52" s="52">
        <v>4.1100000000000003</v>
      </c>
      <c r="G52" s="75">
        <v>28.11</v>
      </c>
      <c r="H52" s="75">
        <v>357.77000000000004</v>
      </c>
      <c r="I52" s="89">
        <v>77.460000000000022</v>
      </c>
      <c r="J52" s="46">
        <v>131.35999999999999</v>
      </c>
      <c r="K52" s="46">
        <v>389.57</v>
      </c>
      <c r="L52" s="46">
        <v>3984.44</v>
      </c>
      <c r="M52" s="52">
        <v>5613.07</v>
      </c>
    </row>
    <row r="53" spans="2:13" x14ac:dyDescent="0.3">
      <c r="B53" s="185" t="s">
        <v>459</v>
      </c>
      <c r="C53" s="52">
        <f>C52/$M$52*100</f>
        <v>4.9069404087246387</v>
      </c>
      <c r="D53" s="89">
        <f t="shared" ref="D53:L53" si="2">D52/$M$52*100</f>
        <v>0.18064980483051166</v>
      </c>
      <c r="E53" s="46">
        <f t="shared" si="2"/>
        <v>6.3188237452944644</v>
      </c>
      <c r="F53" s="52">
        <f t="shared" si="2"/>
        <v>7.3221962312958869E-2</v>
      </c>
      <c r="G53" s="75">
        <f t="shared" si="2"/>
        <v>0.50079546487038284</v>
      </c>
      <c r="H53" s="75">
        <f t="shared" si="2"/>
        <v>6.3738738337487337</v>
      </c>
      <c r="I53" s="89">
        <f t="shared" si="2"/>
        <v>1.3799934795040865</v>
      </c>
      <c r="J53" s="46">
        <f t="shared" si="2"/>
        <v>2.3402523039976342</v>
      </c>
      <c r="K53" s="46">
        <f t="shared" si="2"/>
        <v>6.9404087246373205</v>
      </c>
      <c r="L53" s="46">
        <f t="shared" si="2"/>
        <v>70.985040272079274</v>
      </c>
      <c r="M53" s="52">
        <f>M52/$M$55*100</f>
        <v>12.971397420126834</v>
      </c>
    </row>
    <row r="54" spans="2:13" x14ac:dyDescent="0.3">
      <c r="B54" s="253"/>
      <c r="C54" s="260"/>
      <c r="D54" s="261"/>
      <c r="E54" s="262"/>
      <c r="F54" s="260"/>
      <c r="G54" s="263"/>
      <c r="H54" s="263"/>
      <c r="I54" s="261"/>
      <c r="J54" s="262"/>
      <c r="K54" s="262"/>
      <c r="L54" s="262"/>
      <c r="M54" s="260"/>
    </row>
    <row r="55" spans="2:13" ht="15" thickBot="1" x14ac:dyDescent="0.35">
      <c r="B55" s="151" t="s">
        <v>97</v>
      </c>
      <c r="C55" s="199">
        <f>C52+C37+C22</f>
        <v>3326.3500000000004</v>
      </c>
      <c r="D55" s="230">
        <f t="shared" ref="D55:M55" si="3">D52+D37+D22</f>
        <v>158.11000000000001</v>
      </c>
      <c r="E55" s="129">
        <f t="shared" si="3"/>
        <v>4273.05</v>
      </c>
      <c r="F55" s="31">
        <f t="shared" si="3"/>
        <v>171.70000000000005</v>
      </c>
      <c r="G55" s="86">
        <f t="shared" si="3"/>
        <v>294.86</v>
      </c>
      <c r="H55" s="130">
        <f t="shared" si="3"/>
        <v>9786.7000000000007</v>
      </c>
      <c r="I55" s="230">
        <f t="shared" si="3"/>
        <v>433.92000000000007</v>
      </c>
      <c r="J55" s="30">
        <f t="shared" si="3"/>
        <v>573.82999999999993</v>
      </c>
      <c r="K55" s="129">
        <f t="shared" si="3"/>
        <v>1665.1100000000001</v>
      </c>
      <c r="L55" s="129">
        <f t="shared" si="3"/>
        <v>22589.040000000001</v>
      </c>
      <c r="M55" s="199">
        <f t="shared" si="3"/>
        <v>43272.670000000006</v>
      </c>
    </row>
    <row r="56" spans="2:13" x14ac:dyDescent="0.3">
      <c r="B56" s="478" t="s">
        <v>1263</v>
      </c>
      <c r="C56" s="470"/>
      <c r="D56" s="470"/>
    </row>
    <row r="57" spans="2:13" x14ac:dyDescent="0.3">
      <c r="B57" s="478" t="s">
        <v>1264</v>
      </c>
      <c r="C57" s="471"/>
      <c r="D57" s="470"/>
    </row>
    <row r="58" spans="2:13" x14ac:dyDescent="0.3">
      <c r="B58" s="478" t="s">
        <v>1265</v>
      </c>
      <c r="C58" s="471"/>
      <c r="D58" s="470"/>
    </row>
    <row r="59" spans="2:13" x14ac:dyDescent="0.3">
      <c r="B59" s="478" t="s">
        <v>1266</v>
      </c>
      <c r="C59" s="471"/>
      <c r="D59" s="470"/>
    </row>
    <row r="60" spans="2:13" x14ac:dyDescent="0.3">
      <c r="B60" s="478" t="s">
        <v>1268</v>
      </c>
      <c r="C60" s="471"/>
      <c r="D60" s="470"/>
    </row>
    <row r="61" spans="2:13" x14ac:dyDescent="0.3">
      <c r="B61" s="478" t="s">
        <v>1267</v>
      </c>
      <c r="C61" s="489"/>
      <c r="D61" s="490"/>
    </row>
  </sheetData>
  <mergeCells count="12">
    <mergeCell ref="I4:L4"/>
    <mergeCell ref="I5:L5"/>
    <mergeCell ref="B2:B8"/>
    <mergeCell ref="C2:L2"/>
    <mergeCell ref="M2:M8"/>
    <mergeCell ref="D3:E3"/>
    <mergeCell ref="D4:E4"/>
    <mergeCell ref="D5:E5"/>
    <mergeCell ref="F3:H3"/>
    <mergeCell ref="F4:H4"/>
    <mergeCell ref="F5:H5"/>
    <mergeCell ref="I3:L3"/>
  </mergeCells>
  <pageMargins left="0.511811024" right="0.511811024" top="0.78740157499999996" bottom="0.78740157499999996" header="0.31496062000000002" footer="0.31496062000000002"/>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M43"/>
  <sheetViews>
    <sheetView showGridLines="0" workbookViewId="0"/>
  </sheetViews>
  <sheetFormatPr defaultRowHeight="14.4" x14ac:dyDescent="0.3"/>
  <cols>
    <col min="2" max="2" width="22.44140625" customWidth="1"/>
    <col min="3" max="7" width="14.44140625" customWidth="1"/>
  </cols>
  <sheetData>
    <row r="1" spans="2:13" ht="15" thickBot="1" x14ac:dyDescent="0.35">
      <c r="B1" s="516" t="s">
        <v>473</v>
      </c>
      <c r="C1" s="516"/>
      <c r="D1" s="516"/>
      <c r="E1" s="516"/>
      <c r="F1" s="516"/>
      <c r="G1" s="516"/>
      <c r="H1" s="465"/>
      <c r="I1" s="465"/>
      <c r="J1" s="465"/>
      <c r="K1" s="465"/>
      <c r="L1" s="465"/>
      <c r="M1" s="465"/>
    </row>
    <row r="2" spans="2:13" ht="15" thickBot="1" x14ac:dyDescent="0.35">
      <c r="B2" s="564" t="s">
        <v>444</v>
      </c>
      <c r="C2" s="531" t="s">
        <v>261</v>
      </c>
      <c r="D2" s="533"/>
      <c r="E2" s="533"/>
      <c r="F2" s="532"/>
      <c r="G2" s="534" t="s">
        <v>27</v>
      </c>
    </row>
    <row r="3" spans="2:13" x14ac:dyDescent="0.3">
      <c r="B3" s="566"/>
      <c r="C3" s="529" t="s">
        <v>386</v>
      </c>
      <c r="D3" s="550" t="s">
        <v>252</v>
      </c>
      <c r="E3" s="529" t="s">
        <v>253</v>
      </c>
      <c r="F3" s="243" t="s">
        <v>445</v>
      </c>
      <c r="G3" s="539"/>
    </row>
    <row r="4" spans="2:13" ht="15" thickBot="1" x14ac:dyDescent="0.35">
      <c r="B4" s="565"/>
      <c r="C4" s="530"/>
      <c r="D4" s="551"/>
      <c r="E4" s="530"/>
      <c r="F4" s="183" t="s">
        <v>446</v>
      </c>
      <c r="G4" s="535"/>
    </row>
    <row r="5" spans="2:13" x14ac:dyDescent="0.3">
      <c r="B5" s="228"/>
      <c r="C5" s="174" t="s">
        <v>67</v>
      </c>
      <c r="D5" s="227" t="s">
        <v>67</v>
      </c>
      <c r="E5" s="173" t="s">
        <v>67</v>
      </c>
      <c r="F5" s="243" t="s">
        <v>67</v>
      </c>
      <c r="G5" s="13" t="s">
        <v>67</v>
      </c>
    </row>
    <row r="6" spans="2:13" x14ac:dyDescent="0.3">
      <c r="B6" s="185"/>
      <c r="C6" s="27"/>
      <c r="D6" s="244"/>
      <c r="E6" s="186"/>
      <c r="F6" s="244"/>
      <c r="G6" s="187"/>
    </row>
    <row r="7" spans="2:13" ht="15.6" x14ac:dyDescent="0.3">
      <c r="B7" s="184" t="s">
        <v>474</v>
      </c>
      <c r="C7" s="27"/>
      <c r="D7" s="244"/>
      <c r="E7" s="186"/>
      <c r="F7" s="244"/>
      <c r="G7" s="187"/>
    </row>
    <row r="8" spans="2:13" x14ac:dyDescent="0.3">
      <c r="B8" s="265" t="s">
        <v>448</v>
      </c>
      <c r="C8" s="48">
        <v>67</v>
      </c>
      <c r="D8" s="248">
        <v>112</v>
      </c>
      <c r="E8" s="205">
        <v>91</v>
      </c>
      <c r="F8" s="248">
        <v>253</v>
      </c>
      <c r="G8" s="42">
        <v>523</v>
      </c>
    </row>
    <row r="9" spans="2:13" x14ac:dyDescent="0.3">
      <c r="B9" s="265" t="s">
        <v>461</v>
      </c>
      <c r="C9" s="48">
        <v>10</v>
      </c>
      <c r="D9" s="248">
        <v>3</v>
      </c>
      <c r="E9" s="205">
        <v>0</v>
      </c>
      <c r="F9" s="248">
        <v>35</v>
      </c>
      <c r="G9" s="42">
        <v>48</v>
      </c>
    </row>
    <row r="10" spans="2:13" x14ac:dyDescent="0.3">
      <c r="B10" s="265" t="s">
        <v>450</v>
      </c>
      <c r="C10" s="48">
        <v>0</v>
      </c>
      <c r="D10" s="248">
        <v>93</v>
      </c>
      <c r="E10" s="205">
        <v>54</v>
      </c>
      <c r="F10" s="248">
        <v>53</v>
      </c>
      <c r="G10" s="42">
        <v>200</v>
      </c>
    </row>
    <row r="11" spans="2:13" ht="15.6" x14ac:dyDescent="0.3">
      <c r="B11" s="265" t="s">
        <v>451</v>
      </c>
      <c r="C11" s="48">
        <v>159</v>
      </c>
      <c r="D11" s="248">
        <v>64</v>
      </c>
      <c r="E11" s="205">
        <v>34</v>
      </c>
      <c r="F11" s="248">
        <v>159</v>
      </c>
      <c r="G11" s="42">
        <v>416</v>
      </c>
    </row>
    <row r="12" spans="2:13" x14ac:dyDescent="0.3">
      <c r="B12" s="265" t="s">
        <v>462</v>
      </c>
      <c r="C12" s="48">
        <v>0</v>
      </c>
      <c r="D12" s="248">
        <v>0</v>
      </c>
      <c r="E12" s="205">
        <v>0</v>
      </c>
      <c r="F12" s="248">
        <v>0</v>
      </c>
      <c r="G12" s="42">
        <v>0</v>
      </c>
    </row>
    <row r="13" spans="2:13" x14ac:dyDescent="0.3">
      <c r="B13" s="265" t="s">
        <v>463</v>
      </c>
      <c r="C13" s="48">
        <v>11</v>
      </c>
      <c r="D13" s="248">
        <v>0</v>
      </c>
      <c r="E13" s="205">
        <v>0</v>
      </c>
      <c r="F13" s="248">
        <v>3</v>
      </c>
      <c r="G13" s="42">
        <v>14</v>
      </c>
    </row>
    <row r="14" spans="2:13" x14ac:dyDescent="0.3">
      <c r="B14" s="265" t="s">
        <v>1374</v>
      </c>
      <c r="C14" s="48">
        <v>0</v>
      </c>
      <c r="D14" s="248">
        <v>0</v>
      </c>
      <c r="E14" s="205">
        <v>0</v>
      </c>
      <c r="F14" s="248">
        <v>0</v>
      </c>
      <c r="G14" s="42">
        <v>0</v>
      </c>
    </row>
    <row r="15" spans="2:13" x14ac:dyDescent="0.3">
      <c r="B15" s="265" t="s">
        <v>454</v>
      </c>
      <c r="C15" s="48">
        <v>2246</v>
      </c>
      <c r="D15" s="248">
        <v>3049</v>
      </c>
      <c r="E15" s="205">
        <v>2634</v>
      </c>
      <c r="F15" s="248">
        <v>5894</v>
      </c>
      <c r="G15" s="42">
        <v>13823</v>
      </c>
    </row>
    <row r="16" spans="2:13" x14ac:dyDescent="0.3">
      <c r="B16" s="265" t="s">
        <v>455</v>
      </c>
      <c r="C16" s="48">
        <v>25</v>
      </c>
      <c r="D16" s="248">
        <v>118</v>
      </c>
      <c r="E16" s="205">
        <v>73</v>
      </c>
      <c r="F16" s="248">
        <v>819</v>
      </c>
      <c r="G16" s="42">
        <v>1035</v>
      </c>
    </row>
    <row r="17" spans="2:7" ht="15.6" x14ac:dyDescent="0.3">
      <c r="B17" s="265" t="s">
        <v>456</v>
      </c>
      <c r="C17" s="48">
        <v>5</v>
      </c>
      <c r="D17" s="248">
        <v>66</v>
      </c>
      <c r="E17" s="205">
        <v>2</v>
      </c>
      <c r="F17" s="248">
        <v>336</v>
      </c>
      <c r="G17" s="42">
        <v>409</v>
      </c>
    </row>
    <row r="18" spans="2:7" x14ac:dyDescent="0.3">
      <c r="B18" s="265" t="s">
        <v>464</v>
      </c>
      <c r="C18" s="48">
        <v>192</v>
      </c>
      <c r="D18" s="248">
        <v>180</v>
      </c>
      <c r="E18" s="205">
        <v>142</v>
      </c>
      <c r="F18" s="248">
        <v>370</v>
      </c>
      <c r="G18" s="42">
        <v>884</v>
      </c>
    </row>
    <row r="19" spans="2:7" x14ac:dyDescent="0.3">
      <c r="B19" s="184" t="s">
        <v>458</v>
      </c>
      <c r="C19" s="49">
        <v>2715</v>
      </c>
      <c r="D19" s="249">
        <v>3685</v>
      </c>
      <c r="E19" s="206">
        <v>3030</v>
      </c>
      <c r="F19" s="249">
        <v>7922</v>
      </c>
      <c r="G19" s="43">
        <v>17352</v>
      </c>
    </row>
    <row r="20" spans="2:7" x14ac:dyDescent="0.3">
      <c r="B20" s="184" t="s">
        <v>459</v>
      </c>
      <c r="C20" s="46">
        <f>C19/$G$19*100</f>
        <v>15.646611341632088</v>
      </c>
      <c r="D20" s="247">
        <f t="shared" ref="D20:F20" si="0">D19/$G$19*100</f>
        <v>21.236745043798987</v>
      </c>
      <c r="E20" s="89">
        <f t="shared" si="0"/>
        <v>17.461964038727523</v>
      </c>
      <c r="F20" s="247">
        <f t="shared" si="0"/>
        <v>45.654679575841399</v>
      </c>
      <c r="G20" s="75">
        <f>G19/$G$37*100</f>
        <v>45.081839438815273</v>
      </c>
    </row>
    <row r="21" spans="2:7" x14ac:dyDescent="0.3">
      <c r="B21" s="184"/>
      <c r="C21" s="48"/>
      <c r="D21" s="248"/>
      <c r="E21" s="205"/>
      <c r="F21" s="248"/>
      <c r="G21" s="42"/>
    </row>
    <row r="22" spans="2:7" ht="15.6" x14ac:dyDescent="0.3">
      <c r="B22" s="184" t="s">
        <v>475</v>
      </c>
      <c r="C22" s="48"/>
      <c r="D22" s="248"/>
      <c r="E22" s="205"/>
      <c r="F22" s="248"/>
      <c r="G22" s="42"/>
    </row>
    <row r="23" spans="2:7" x14ac:dyDescent="0.3">
      <c r="B23" s="265" t="s">
        <v>448</v>
      </c>
      <c r="C23" s="48">
        <v>190</v>
      </c>
      <c r="D23" s="248">
        <v>236</v>
      </c>
      <c r="E23" s="205">
        <v>809</v>
      </c>
      <c r="F23" s="248">
        <v>2441</v>
      </c>
      <c r="G23" s="42">
        <v>3676</v>
      </c>
    </row>
    <row r="24" spans="2:7" x14ac:dyDescent="0.3">
      <c r="B24" s="265" t="s">
        <v>461</v>
      </c>
      <c r="C24" s="48">
        <v>7</v>
      </c>
      <c r="D24" s="248">
        <v>2</v>
      </c>
      <c r="E24" s="205">
        <v>3</v>
      </c>
      <c r="F24" s="248">
        <v>31</v>
      </c>
      <c r="G24" s="42">
        <v>43</v>
      </c>
    </row>
    <row r="25" spans="2:7" x14ac:dyDescent="0.3">
      <c r="B25" s="265" t="s">
        <v>450</v>
      </c>
      <c r="C25" s="48">
        <v>16</v>
      </c>
      <c r="D25" s="248">
        <v>16</v>
      </c>
      <c r="E25" s="205">
        <v>80</v>
      </c>
      <c r="F25" s="248">
        <v>326</v>
      </c>
      <c r="G25" s="42">
        <v>438</v>
      </c>
    </row>
    <row r="26" spans="2:7" ht="15.6" x14ac:dyDescent="0.3">
      <c r="B26" s="265" t="s">
        <v>451</v>
      </c>
      <c r="C26" s="48">
        <v>468</v>
      </c>
      <c r="D26" s="248">
        <v>926</v>
      </c>
      <c r="E26" s="205">
        <v>480</v>
      </c>
      <c r="F26" s="248">
        <v>1216</v>
      </c>
      <c r="G26" s="42">
        <v>3090</v>
      </c>
    </row>
    <row r="27" spans="2:7" x14ac:dyDescent="0.3">
      <c r="B27" s="265" t="s">
        <v>462</v>
      </c>
      <c r="C27" s="48">
        <v>0</v>
      </c>
      <c r="D27" s="248">
        <v>0</v>
      </c>
      <c r="E27" s="205">
        <v>0</v>
      </c>
      <c r="F27" s="248">
        <v>0</v>
      </c>
      <c r="G27" s="42">
        <v>0</v>
      </c>
    </row>
    <row r="28" spans="2:7" x14ac:dyDescent="0.3">
      <c r="B28" s="265" t="s">
        <v>463</v>
      </c>
      <c r="C28" s="48">
        <v>0</v>
      </c>
      <c r="D28" s="248">
        <v>92</v>
      </c>
      <c r="E28" s="205">
        <v>0</v>
      </c>
      <c r="F28" s="248">
        <v>108</v>
      </c>
      <c r="G28" s="42">
        <v>200</v>
      </c>
    </row>
    <row r="29" spans="2:7" x14ac:dyDescent="0.3">
      <c r="B29" s="265" t="s">
        <v>1374</v>
      </c>
      <c r="C29" s="48">
        <v>8</v>
      </c>
      <c r="D29" s="248">
        <v>96</v>
      </c>
      <c r="E29" s="205">
        <v>0</v>
      </c>
      <c r="F29" s="248">
        <v>0</v>
      </c>
      <c r="G29" s="42">
        <v>104</v>
      </c>
    </row>
    <row r="30" spans="2:7" x14ac:dyDescent="0.3">
      <c r="B30" s="265" t="s">
        <v>454</v>
      </c>
      <c r="C30" s="48">
        <v>1069</v>
      </c>
      <c r="D30" s="248">
        <v>916</v>
      </c>
      <c r="E30" s="205">
        <v>1517</v>
      </c>
      <c r="F30" s="248">
        <v>2216</v>
      </c>
      <c r="G30" s="42">
        <v>5718</v>
      </c>
    </row>
    <row r="31" spans="2:7" x14ac:dyDescent="0.3">
      <c r="B31" s="265" t="s">
        <v>455</v>
      </c>
      <c r="C31" s="48">
        <v>102</v>
      </c>
      <c r="D31" s="248">
        <v>204</v>
      </c>
      <c r="E31" s="205">
        <v>1919</v>
      </c>
      <c r="F31" s="248">
        <v>2006</v>
      </c>
      <c r="G31" s="42">
        <v>4231</v>
      </c>
    </row>
    <row r="32" spans="2:7" ht="15.6" x14ac:dyDescent="0.3">
      <c r="B32" s="265" t="s">
        <v>476</v>
      </c>
      <c r="C32" s="48">
        <v>0</v>
      </c>
      <c r="D32" s="248">
        <v>0</v>
      </c>
      <c r="E32" s="205">
        <v>331</v>
      </c>
      <c r="F32" s="248">
        <v>644</v>
      </c>
      <c r="G32" s="42">
        <v>975</v>
      </c>
    </row>
    <row r="33" spans="2:7" x14ac:dyDescent="0.3">
      <c r="B33" s="265" t="s">
        <v>464</v>
      </c>
      <c r="C33" s="48">
        <v>69</v>
      </c>
      <c r="D33" s="248">
        <v>146</v>
      </c>
      <c r="E33" s="205">
        <v>1251</v>
      </c>
      <c r="F33" s="248">
        <v>1197</v>
      </c>
      <c r="G33" s="42">
        <v>2663</v>
      </c>
    </row>
    <row r="34" spans="2:7" x14ac:dyDescent="0.3">
      <c r="B34" s="184" t="s">
        <v>458</v>
      </c>
      <c r="C34" s="49">
        <v>1929</v>
      </c>
      <c r="D34" s="249">
        <v>2634</v>
      </c>
      <c r="E34" s="206">
        <v>6390</v>
      </c>
      <c r="F34" s="249">
        <v>10185</v>
      </c>
      <c r="G34" s="43">
        <v>21138</v>
      </c>
    </row>
    <row r="35" spans="2:7" x14ac:dyDescent="0.3">
      <c r="B35" s="184" t="s">
        <v>459</v>
      </c>
      <c r="C35" s="46">
        <f>C34/$G$34*100</f>
        <v>9.1257451036048813</v>
      </c>
      <c r="D35" s="247">
        <f t="shared" ref="D35:F35" si="1">D34/$G$34*100</f>
        <v>12.460970763553791</v>
      </c>
      <c r="E35" s="89">
        <f t="shared" si="1"/>
        <v>30.229917683792223</v>
      </c>
      <c r="F35" s="247">
        <f t="shared" si="1"/>
        <v>48.183366449049103</v>
      </c>
      <c r="G35" s="75">
        <f>G34/$G$37*100</f>
        <v>54.918160561184727</v>
      </c>
    </row>
    <row r="36" spans="2:7" x14ac:dyDescent="0.3">
      <c r="B36" s="184"/>
      <c r="C36" s="27"/>
      <c r="D36" s="244"/>
      <c r="E36" s="186"/>
      <c r="F36" s="244"/>
      <c r="G36" s="187"/>
    </row>
    <row r="37" spans="2:7" ht="15" thickBot="1" x14ac:dyDescent="0.35">
      <c r="B37" s="151" t="s">
        <v>97</v>
      </c>
      <c r="C37" s="29">
        <f>C34+C19</f>
        <v>4644</v>
      </c>
      <c r="D37" s="246">
        <f t="shared" ref="D37:F37" si="2">D34+D19</f>
        <v>6319</v>
      </c>
      <c r="E37" s="110">
        <f t="shared" si="2"/>
        <v>9420</v>
      </c>
      <c r="F37" s="246">
        <f t="shared" si="2"/>
        <v>18107</v>
      </c>
      <c r="G37" s="32">
        <f>G34+G19</f>
        <v>38490</v>
      </c>
    </row>
    <row r="38" spans="2:7" x14ac:dyDescent="0.3">
      <c r="B38" s="478" t="s">
        <v>1245</v>
      </c>
      <c r="C38" s="470"/>
      <c r="D38" s="470"/>
    </row>
    <row r="39" spans="2:7" x14ac:dyDescent="0.3">
      <c r="B39" s="478" t="s">
        <v>1257</v>
      </c>
      <c r="C39" s="471"/>
      <c r="D39" s="470"/>
      <c r="E39" s="3"/>
      <c r="F39" s="3"/>
      <c r="G39" s="3"/>
    </row>
    <row r="40" spans="2:7" x14ac:dyDescent="0.3">
      <c r="B40" s="478" t="s">
        <v>1269</v>
      </c>
      <c r="C40" s="471"/>
      <c r="D40" s="470"/>
    </row>
    <row r="41" spans="2:7" x14ac:dyDescent="0.3">
      <c r="B41" s="478" t="s">
        <v>1259</v>
      </c>
      <c r="C41" s="471"/>
      <c r="D41" s="470"/>
    </row>
    <row r="42" spans="2:7" x14ac:dyDescent="0.3">
      <c r="B42" s="478" t="s">
        <v>1260</v>
      </c>
      <c r="C42" s="471"/>
      <c r="D42" s="470"/>
    </row>
    <row r="43" spans="2:7" x14ac:dyDescent="0.3">
      <c r="B43" s="478" t="s">
        <v>1270</v>
      </c>
      <c r="C43" s="471"/>
      <c r="D43" s="470"/>
    </row>
  </sheetData>
  <mergeCells count="6">
    <mergeCell ref="B2:B4"/>
    <mergeCell ref="C2:F2"/>
    <mergeCell ref="G2:G4"/>
    <mergeCell ref="C3:C4"/>
    <mergeCell ref="D3:D4"/>
    <mergeCell ref="E3:E4"/>
  </mergeCells>
  <pageMargins left="0.511811024" right="0.511811024" top="0.78740157499999996" bottom="0.78740157499999996" header="0.31496062000000002" footer="0.3149606200000000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M46"/>
  <sheetViews>
    <sheetView showGridLines="0" zoomScale="90" zoomScaleNormal="90" workbookViewId="0"/>
  </sheetViews>
  <sheetFormatPr defaultRowHeight="14.4" x14ac:dyDescent="0.3"/>
  <cols>
    <col min="2" max="2" width="15.6640625" bestFit="1" customWidth="1"/>
    <col min="3" max="3" width="11.44140625" bestFit="1" customWidth="1"/>
    <col min="4" max="12" width="9.33203125" bestFit="1" customWidth="1"/>
    <col min="13" max="13" width="10.33203125" bestFit="1" customWidth="1"/>
  </cols>
  <sheetData>
    <row r="1" spans="2:13" ht="15" thickBot="1" x14ac:dyDescent="0.35">
      <c r="B1" s="516" t="s">
        <v>477</v>
      </c>
      <c r="C1" s="516"/>
      <c r="D1" s="516"/>
      <c r="E1" s="516"/>
      <c r="F1" s="516"/>
      <c r="G1" s="516"/>
      <c r="H1" s="516"/>
      <c r="I1" s="516"/>
      <c r="J1" s="516"/>
      <c r="K1" s="516"/>
      <c r="L1" s="516"/>
      <c r="M1" s="516"/>
    </row>
    <row r="2" spans="2:13" ht="15" thickBot="1" x14ac:dyDescent="0.35">
      <c r="B2" s="564" t="s">
        <v>444</v>
      </c>
      <c r="C2" s="534" t="s">
        <v>403</v>
      </c>
      <c r="D2" s="536"/>
      <c r="E2" s="536"/>
      <c r="F2" s="536"/>
      <c r="G2" s="536"/>
      <c r="H2" s="536"/>
      <c r="I2" s="536"/>
      <c r="J2" s="536"/>
      <c r="K2" s="536"/>
      <c r="L2" s="527"/>
      <c r="M2" s="534" t="s">
        <v>27</v>
      </c>
    </row>
    <row r="3" spans="2:13" x14ac:dyDescent="0.3">
      <c r="B3" s="566"/>
      <c r="C3" s="166" t="s">
        <v>404</v>
      </c>
      <c r="D3" s="534" t="s">
        <v>404</v>
      </c>
      <c r="E3" s="527"/>
      <c r="F3" s="534" t="s">
        <v>404</v>
      </c>
      <c r="G3" s="536"/>
      <c r="H3" s="527"/>
      <c r="I3" s="534" t="s">
        <v>404</v>
      </c>
      <c r="J3" s="536"/>
      <c r="K3" s="536"/>
      <c r="L3" s="527"/>
      <c r="M3" s="539"/>
    </row>
    <row r="4" spans="2:13" x14ac:dyDescent="0.3">
      <c r="B4" s="566"/>
      <c r="C4" s="172" t="s">
        <v>251</v>
      </c>
      <c r="D4" s="539" t="s">
        <v>407</v>
      </c>
      <c r="E4" s="540"/>
      <c r="F4" s="539" t="s">
        <v>408</v>
      </c>
      <c r="G4" s="563"/>
      <c r="H4" s="540"/>
      <c r="I4" s="539" t="s">
        <v>409</v>
      </c>
      <c r="J4" s="563"/>
      <c r="K4" s="563"/>
      <c r="L4" s="540"/>
      <c r="M4" s="539"/>
    </row>
    <row r="5" spans="2:13" ht="15" thickBot="1" x14ac:dyDescent="0.35">
      <c r="B5" s="566"/>
      <c r="C5" s="264"/>
      <c r="D5" s="535" t="s">
        <v>406</v>
      </c>
      <c r="E5" s="528"/>
      <c r="F5" s="535" t="s">
        <v>406</v>
      </c>
      <c r="G5" s="537"/>
      <c r="H5" s="528"/>
      <c r="I5" s="535" t="s">
        <v>406</v>
      </c>
      <c r="J5" s="537"/>
      <c r="K5" s="537"/>
      <c r="L5" s="528"/>
      <c r="M5" s="539"/>
    </row>
    <row r="6" spans="2:13" x14ac:dyDescent="0.3">
      <c r="B6" s="566"/>
      <c r="C6" s="13" t="s">
        <v>148</v>
      </c>
      <c r="D6" s="172" t="s">
        <v>148</v>
      </c>
      <c r="E6" s="174" t="s">
        <v>148</v>
      </c>
      <c r="F6" s="13" t="s">
        <v>148</v>
      </c>
      <c r="G6" s="173" t="s">
        <v>148</v>
      </c>
      <c r="H6" s="173" t="s">
        <v>148</v>
      </c>
      <c r="I6" s="172" t="s">
        <v>148</v>
      </c>
      <c r="J6" s="174" t="s">
        <v>148</v>
      </c>
      <c r="K6" s="174" t="s">
        <v>148</v>
      </c>
      <c r="L6" s="174" t="s">
        <v>148</v>
      </c>
      <c r="M6" s="539"/>
    </row>
    <row r="7" spans="2:13" ht="26.4" x14ac:dyDescent="0.3">
      <c r="B7" s="566"/>
      <c r="C7" s="13" t="s">
        <v>405</v>
      </c>
      <c r="D7" s="172" t="s">
        <v>405</v>
      </c>
      <c r="E7" s="174" t="s">
        <v>407</v>
      </c>
      <c r="F7" s="13" t="s">
        <v>405</v>
      </c>
      <c r="G7" s="173" t="s">
        <v>407</v>
      </c>
      <c r="H7" s="173" t="s">
        <v>253</v>
      </c>
      <c r="I7" s="172" t="s">
        <v>405</v>
      </c>
      <c r="J7" s="174" t="s">
        <v>407</v>
      </c>
      <c r="K7" s="174" t="s">
        <v>253</v>
      </c>
      <c r="L7" s="174" t="s">
        <v>410</v>
      </c>
      <c r="M7" s="539"/>
    </row>
    <row r="8" spans="2:13" ht="15" thickBot="1" x14ac:dyDescent="0.35">
      <c r="B8" s="565"/>
      <c r="C8" s="176" t="s">
        <v>406</v>
      </c>
      <c r="D8" s="167" t="s">
        <v>406</v>
      </c>
      <c r="E8" s="165" t="s">
        <v>406</v>
      </c>
      <c r="F8" s="176" t="s">
        <v>406</v>
      </c>
      <c r="G8" s="171" t="s">
        <v>406</v>
      </c>
      <c r="H8" s="181"/>
      <c r="I8" s="167" t="s">
        <v>406</v>
      </c>
      <c r="J8" s="165" t="s">
        <v>406</v>
      </c>
      <c r="K8" s="182"/>
      <c r="L8" s="165" t="s">
        <v>406</v>
      </c>
      <c r="M8" s="535"/>
    </row>
    <row r="9" spans="2:13" ht="26.4" x14ac:dyDescent="0.3">
      <c r="B9" s="185"/>
      <c r="C9" s="13" t="s">
        <v>152</v>
      </c>
      <c r="D9" s="172" t="s">
        <v>152</v>
      </c>
      <c r="E9" s="174" t="s">
        <v>152</v>
      </c>
      <c r="F9" s="13" t="s">
        <v>152</v>
      </c>
      <c r="G9" s="173" t="s">
        <v>152</v>
      </c>
      <c r="H9" s="173" t="s">
        <v>152</v>
      </c>
      <c r="I9" s="172" t="s">
        <v>152</v>
      </c>
      <c r="J9" s="174" t="s">
        <v>152</v>
      </c>
      <c r="K9" s="174" t="s">
        <v>152</v>
      </c>
      <c r="L9" s="174" t="s">
        <v>152</v>
      </c>
      <c r="M9" s="13" t="s">
        <v>152</v>
      </c>
    </row>
    <row r="10" spans="2:13" x14ac:dyDescent="0.3">
      <c r="B10" s="228"/>
      <c r="C10" s="77"/>
      <c r="D10" s="186"/>
      <c r="E10" s="27"/>
      <c r="F10" s="77"/>
      <c r="G10" s="187"/>
      <c r="H10" s="187"/>
      <c r="I10" s="186"/>
      <c r="J10" s="27"/>
      <c r="K10" s="27"/>
      <c r="L10" s="27"/>
      <c r="M10" s="77"/>
    </row>
    <row r="11" spans="2:13" ht="15.6" x14ac:dyDescent="0.3">
      <c r="B11" s="184" t="s">
        <v>478</v>
      </c>
      <c r="C11" s="24"/>
      <c r="D11" s="79"/>
      <c r="E11" s="23"/>
      <c r="F11" s="24"/>
      <c r="G11" s="10"/>
      <c r="H11" s="10"/>
      <c r="I11" s="79"/>
      <c r="J11" s="23"/>
      <c r="K11" s="23"/>
      <c r="L11" s="23"/>
      <c r="M11" s="24"/>
    </row>
    <row r="12" spans="2:13" x14ac:dyDescent="0.3">
      <c r="B12" s="147" t="s">
        <v>448</v>
      </c>
      <c r="C12" s="178">
        <v>32.47</v>
      </c>
      <c r="D12" s="54">
        <v>0.22</v>
      </c>
      <c r="E12" s="45">
        <v>46.55</v>
      </c>
      <c r="F12" s="178">
        <v>0.03</v>
      </c>
      <c r="G12" s="177">
        <v>0.56999999999999995</v>
      </c>
      <c r="H12" s="177">
        <v>59.88</v>
      </c>
      <c r="I12" s="54">
        <v>2.5600000000000005</v>
      </c>
      <c r="J12" s="45">
        <v>1.06</v>
      </c>
      <c r="K12" s="45">
        <v>6.7799999999999994</v>
      </c>
      <c r="L12" s="45">
        <v>123.03999999999999</v>
      </c>
      <c r="M12" s="178">
        <v>273.15999999999997</v>
      </c>
    </row>
    <row r="13" spans="2:13" x14ac:dyDescent="0.3">
      <c r="B13" s="147" t="s">
        <v>461</v>
      </c>
      <c r="C13" s="178">
        <v>4.49</v>
      </c>
      <c r="D13" s="54">
        <v>0.01</v>
      </c>
      <c r="E13" s="45">
        <v>1.99</v>
      </c>
      <c r="F13" s="178">
        <v>0</v>
      </c>
      <c r="G13" s="177">
        <v>0</v>
      </c>
      <c r="H13" s="177">
        <v>0</v>
      </c>
      <c r="I13" s="54">
        <v>0.42000000000000004</v>
      </c>
      <c r="J13" s="45">
        <v>0.15999999999999998</v>
      </c>
      <c r="K13" s="45">
        <v>0.41000000000000003</v>
      </c>
      <c r="L13" s="45">
        <v>15.899999999999999</v>
      </c>
      <c r="M13" s="178">
        <v>23.38</v>
      </c>
    </row>
    <row r="14" spans="2:13" x14ac:dyDescent="0.3">
      <c r="B14" s="147" t="s">
        <v>450</v>
      </c>
      <c r="C14" s="178">
        <v>0</v>
      </c>
      <c r="D14" s="54">
        <v>0.25</v>
      </c>
      <c r="E14" s="45">
        <v>50.589999999999996</v>
      </c>
      <c r="F14" s="178">
        <v>0.02</v>
      </c>
      <c r="G14" s="177">
        <v>0.27</v>
      </c>
      <c r="H14" s="177">
        <v>27.36</v>
      </c>
      <c r="I14" s="54">
        <v>0.73</v>
      </c>
      <c r="J14" s="45">
        <v>0.28000000000000003</v>
      </c>
      <c r="K14" s="45">
        <v>0.72</v>
      </c>
      <c r="L14" s="45">
        <v>28.2</v>
      </c>
      <c r="M14" s="178">
        <v>108.42000000000002</v>
      </c>
    </row>
    <row r="15" spans="2:13" ht="15.6" x14ac:dyDescent="0.3">
      <c r="B15" s="147" t="s">
        <v>469</v>
      </c>
      <c r="C15" s="178">
        <v>81.580000000000013</v>
      </c>
      <c r="D15" s="54">
        <v>6.9999999999999993E-2</v>
      </c>
      <c r="E15" s="45">
        <v>19.630000000000006</v>
      </c>
      <c r="F15" s="178">
        <v>0.38</v>
      </c>
      <c r="G15" s="177">
        <v>1.3900000000000001</v>
      </c>
      <c r="H15" s="177">
        <v>15.59</v>
      </c>
      <c r="I15" s="54">
        <v>1.4200000000000002</v>
      </c>
      <c r="J15" s="45">
        <v>0.90999999999999992</v>
      </c>
      <c r="K15" s="45">
        <v>8.860000000000003</v>
      </c>
      <c r="L15" s="45">
        <v>64.350000000000009</v>
      </c>
      <c r="M15" s="178">
        <v>194.18</v>
      </c>
    </row>
    <row r="16" spans="2:13" x14ac:dyDescent="0.3">
      <c r="B16" s="147" t="s">
        <v>462</v>
      </c>
      <c r="C16" s="178">
        <v>0</v>
      </c>
      <c r="D16" s="54">
        <v>0</v>
      </c>
      <c r="E16" s="45">
        <v>0</v>
      </c>
      <c r="F16" s="178">
        <v>0</v>
      </c>
      <c r="G16" s="177">
        <v>0</v>
      </c>
      <c r="H16" s="177">
        <v>0</v>
      </c>
      <c r="I16" s="54">
        <v>0</v>
      </c>
      <c r="J16" s="45">
        <v>0</v>
      </c>
      <c r="K16" s="45">
        <v>0</v>
      </c>
      <c r="L16" s="45">
        <v>0</v>
      </c>
      <c r="M16" s="178">
        <v>0</v>
      </c>
    </row>
    <row r="17" spans="2:13" x14ac:dyDescent="0.3">
      <c r="B17" s="147" t="s">
        <v>463</v>
      </c>
      <c r="C17" s="178">
        <v>5.93</v>
      </c>
      <c r="D17" s="54">
        <v>0</v>
      </c>
      <c r="E17" s="45">
        <v>0</v>
      </c>
      <c r="F17" s="178">
        <v>0</v>
      </c>
      <c r="G17" s="177">
        <v>0</v>
      </c>
      <c r="H17" s="177">
        <v>0</v>
      </c>
      <c r="I17" s="54">
        <v>0.05</v>
      </c>
      <c r="J17" s="45">
        <v>0.02</v>
      </c>
      <c r="K17" s="45">
        <v>0.05</v>
      </c>
      <c r="L17" s="45">
        <v>1.58</v>
      </c>
      <c r="M17" s="178">
        <v>7.629999999999999</v>
      </c>
    </row>
    <row r="18" spans="2:13" x14ac:dyDescent="0.3">
      <c r="B18" s="147" t="s">
        <v>1374</v>
      </c>
      <c r="C18" s="178">
        <v>0</v>
      </c>
      <c r="D18" s="54">
        <v>0</v>
      </c>
      <c r="E18" s="45">
        <v>0</v>
      </c>
      <c r="F18" s="178">
        <v>0</v>
      </c>
      <c r="G18" s="177">
        <v>0</v>
      </c>
      <c r="H18" s="177">
        <v>0</v>
      </c>
      <c r="I18" s="54">
        <v>0</v>
      </c>
      <c r="J18" s="45">
        <v>0</v>
      </c>
      <c r="K18" s="45">
        <v>0</v>
      </c>
      <c r="L18" s="45">
        <v>0</v>
      </c>
      <c r="M18" s="178">
        <v>0</v>
      </c>
    </row>
    <row r="19" spans="2:13" x14ac:dyDescent="0.3">
      <c r="B19" s="147" t="s">
        <v>479</v>
      </c>
      <c r="C19" s="178">
        <v>928.3599999999999</v>
      </c>
      <c r="D19" s="54">
        <v>50.86</v>
      </c>
      <c r="E19" s="45">
        <v>1244.44</v>
      </c>
      <c r="F19" s="178">
        <v>15.229999999999999</v>
      </c>
      <c r="G19" s="177">
        <v>16.89</v>
      </c>
      <c r="H19" s="177">
        <v>1201.1299999999999</v>
      </c>
      <c r="I19" s="54">
        <v>23.840000000000007</v>
      </c>
      <c r="J19" s="45">
        <v>22.740000000000006</v>
      </c>
      <c r="K19" s="45">
        <v>50.04999999999999</v>
      </c>
      <c r="L19" s="45">
        <v>2589.5400000000004</v>
      </c>
      <c r="M19" s="178">
        <v>6143.08</v>
      </c>
    </row>
    <row r="20" spans="2:13" x14ac:dyDescent="0.3">
      <c r="B20" s="147" t="s">
        <v>455</v>
      </c>
      <c r="C20" s="178">
        <v>12.07</v>
      </c>
      <c r="D20" s="54">
        <v>1.1800000000000002</v>
      </c>
      <c r="E20" s="45">
        <v>36.819999999999993</v>
      </c>
      <c r="F20" s="178">
        <v>0.17</v>
      </c>
      <c r="G20" s="177">
        <v>0.7</v>
      </c>
      <c r="H20" s="177">
        <v>26.939999999999998</v>
      </c>
      <c r="I20" s="54">
        <v>3.71</v>
      </c>
      <c r="J20" s="45">
        <v>1.2500000000000002</v>
      </c>
      <c r="K20" s="45">
        <v>10.569999999999997</v>
      </c>
      <c r="L20" s="45">
        <v>417.8</v>
      </c>
      <c r="M20" s="178">
        <v>511.21</v>
      </c>
    </row>
    <row r="21" spans="2:13" ht="15.6" x14ac:dyDescent="0.3">
      <c r="B21" s="147" t="s">
        <v>470</v>
      </c>
      <c r="C21" s="178">
        <v>2.8</v>
      </c>
      <c r="D21" s="54">
        <v>0.86</v>
      </c>
      <c r="E21" s="45">
        <v>27.06</v>
      </c>
      <c r="F21" s="178">
        <v>0</v>
      </c>
      <c r="G21" s="177">
        <v>0.01</v>
      </c>
      <c r="H21" s="177">
        <v>0.54</v>
      </c>
      <c r="I21" s="54">
        <v>1.78</v>
      </c>
      <c r="J21" s="45">
        <v>0.44999999999999996</v>
      </c>
      <c r="K21" s="45">
        <v>0.87000000000000011</v>
      </c>
      <c r="L21" s="45">
        <v>171.51000000000002</v>
      </c>
      <c r="M21" s="178">
        <v>205.88000000000002</v>
      </c>
    </row>
    <row r="22" spans="2:13" x14ac:dyDescent="0.3">
      <c r="B22" s="147" t="s">
        <v>464</v>
      </c>
      <c r="C22" s="178">
        <v>85.44</v>
      </c>
      <c r="D22" s="54">
        <v>3.23</v>
      </c>
      <c r="E22" s="45">
        <v>72.759999999999991</v>
      </c>
      <c r="F22" s="178">
        <v>0.42000000000000004</v>
      </c>
      <c r="G22" s="177">
        <v>0.41000000000000003</v>
      </c>
      <c r="H22" s="177">
        <v>68.03</v>
      </c>
      <c r="I22" s="54">
        <v>0</v>
      </c>
      <c r="J22" s="45">
        <v>1.0300000000000002</v>
      </c>
      <c r="K22" s="45">
        <v>1.8800000000000001</v>
      </c>
      <c r="L22" s="45">
        <v>118.60000000000001</v>
      </c>
      <c r="M22" s="178">
        <v>351.8</v>
      </c>
    </row>
    <row r="23" spans="2:13" x14ac:dyDescent="0.3">
      <c r="B23" s="184" t="s">
        <v>458</v>
      </c>
      <c r="C23" s="52">
        <v>1153.1399999999999</v>
      </c>
      <c r="D23" s="89">
        <v>56.679999999999993</v>
      </c>
      <c r="E23" s="46">
        <v>1499.84</v>
      </c>
      <c r="F23" s="52">
        <v>16.25</v>
      </c>
      <c r="G23" s="75">
        <v>20.240000000000002</v>
      </c>
      <c r="H23" s="75">
        <v>1399.4699999999998</v>
      </c>
      <c r="I23" s="89">
        <v>34.510000000000005</v>
      </c>
      <c r="J23" s="46">
        <v>27.900000000000006</v>
      </c>
      <c r="K23" s="46">
        <v>80.189999999999984</v>
      </c>
      <c r="L23" s="46">
        <v>3530.5200000000009</v>
      </c>
      <c r="M23" s="52">
        <v>7818.74</v>
      </c>
    </row>
    <row r="24" spans="2:13" x14ac:dyDescent="0.3">
      <c r="B24" s="184" t="s">
        <v>459</v>
      </c>
      <c r="C24" s="52">
        <f>C23/$M$23*100</f>
        <v>14.748412148248949</v>
      </c>
      <c r="D24" s="89">
        <f t="shared" ref="D24:L24" si="0">D23/$M$23*100</f>
        <v>0.72492498791365356</v>
      </c>
      <c r="E24" s="46">
        <f t="shared" si="0"/>
        <v>19.182630449407448</v>
      </c>
      <c r="F24" s="52">
        <f t="shared" si="0"/>
        <v>0.20783399882845574</v>
      </c>
      <c r="G24" s="75">
        <f t="shared" si="0"/>
        <v>0.2588652391561812</v>
      </c>
      <c r="H24" s="75">
        <f t="shared" si="0"/>
        <v>17.898919774797474</v>
      </c>
      <c r="I24" s="89">
        <f t="shared" si="0"/>
        <v>0.44137546458892357</v>
      </c>
      <c r="J24" s="46">
        <f t="shared" si="0"/>
        <v>0.35683498875777947</v>
      </c>
      <c r="K24" s="46">
        <f t="shared" si="0"/>
        <v>1.0256128225263914</v>
      </c>
      <c r="L24" s="46">
        <f t="shared" si="0"/>
        <v>45.154590125774753</v>
      </c>
      <c r="M24" s="52">
        <f>M23/$M$41*100</f>
        <v>43.312199999446037</v>
      </c>
    </row>
    <row r="25" spans="2:13" x14ac:dyDescent="0.3">
      <c r="B25" s="184"/>
      <c r="C25" s="24"/>
      <c r="D25" s="79"/>
      <c r="E25" s="23"/>
      <c r="F25" s="24"/>
      <c r="G25" s="10"/>
      <c r="H25" s="10"/>
      <c r="I25" s="79"/>
      <c r="J25" s="23"/>
      <c r="K25" s="23"/>
      <c r="L25" s="23"/>
      <c r="M25" s="24"/>
    </row>
    <row r="26" spans="2:13" ht="15.6" x14ac:dyDescent="0.3">
      <c r="B26" s="184" t="s">
        <v>480</v>
      </c>
      <c r="C26" s="24"/>
      <c r="D26" s="79"/>
      <c r="E26" s="23"/>
      <c r="F26" s="24"/>
      <c r="G26" s="10"/>
      <c r="H26" s="10"/>
      <c r="I26" s="79"/>
      <c r="J26" s="23"/>
      <c r="K26" s="23"/>
      <c r="L26" s="23"/>
      <c r="M26" s="24"/>
    </row>
    <row r="27" spans="2:13" x14ac:dyDescent="0.3">
      <c r="B27" s="147" t="s">
        <v>448</v>
      </c>
      <c r="C27" s="178">
        <v>117.45</v>
      </c>
      <c r="D27" s="54">
        <v>1.03</v>
      </c>
      <c r="E27" s="45">
        <v>162.26</v>
      </c>
      <c r="F27" s="178">
        <v>0.53</v>
      </c>
      <c r="G27" s="177">
        <v>8.2999999999999989</v>
      </c>
      <c r="H27" s="177">
        <v>391.88</v>
      </c>
      <c r="I27" s="54">
        <v>2.2600000000000002</v>
      </c>
      <c r="J27" s="45">
        <v>18.669999999999998</v>
      </c>
      <c r="K27" s="45">
        <v>24.08</v>
      </c>
      <c r="L27" s="45">
        <v>887.2600000000001</v>
      </c>
      <c r="M27" s="178">
        <v>1613.7200000000003</v>
      </c>
    </row>
    <row r="28" spans="2:13" x14ac:dyDescent="0.3">
      <c r="B28" s="147" t="s">
        <v>461</v>
      </c>
      <c r="C28" s="178">
        <v>4.34</v>
      </c>
      <c r="D28" s="54">
        <v>0.01</v>
      </c>
      <c r="E28" s="45">
        <v>1.63</v>
      </c>
      <c r="F28" s="178">
        <v>0</v>
      </c>
      <c r="G28" s="177">
        <v>0</v>
      </c>
      <c r="H28" s="177">
        <v>1.21</v>
      </c>
      <c r="I28" s="54">
        <v>6.0000000000000005E-2</v>
      </c>
      <c r="J28" s="45">
        <v>0.45</v>
      </c>
      <c r="K28" s="45">
        <v>0.66000000000000014</v>
      </c>
      <c r="L28" s="45">
        <v>11.11</v>
      </c>
      <c r="M28" s="178">
        <v>19.47</v>
      </c>
    </row>
    <row r="29" spans="2:13" x14ac:dyDescent="0.3">
      <c r="B29" s="147" t="s">
        <v>450</v>
      </c>
      <c r="C29" s="178">
        <v>9.98</v>
      </c>
      <c r="D29" s="54">
        <v>0.04</v>
      </c>
      <c r="E29" s="45">
        <v>6.46</v>
      </c>
      <c r="F29" s="178">
        <v>0.18</v>
      </c>
      <c r="G29" s="177">
        <v>0.28000000000000003</v>
      </c>
      <c r="H29" s="177">
        <v>42.26</v>
      </c>
      <c r="I29" s="54">
        <v>0.71</v>
      </c>
      <c r="J29" s="45">
        <v>5.17</v>
      </c>
      <c r="K29" s="45">
        <v>7.62</v>
      </c>
      <c r="L29" s="45">
        <v>127.04999999999998</v>
      </c>
      <c r="M29" s="178">
        <v>199.75</v>
      </c>
    </row>
    <row r="30" spans="2:13" ht="15.6" x14ac:dyDescent="0.3">
      <c r="B30" s="147" t="s">
        <v>469</v>
      </c>
      <c r="C30" s="178">
        <v>207.86999999999998</v>
      </c>
      <c r="D30" s="54">
        <v>8.1</v>
      </c>
      <c r="E30" s="45">
        <v>697.05</v>
      </c>
      <c r="F30" s="178">
        <v>0.31</v>
      </c>
      <c r="G30" s="177">
        <v>7.08</v>
      </c>
      <c r="H30" s="177">
        <v>207.4</v>
      </c>
      <c r="I30" s="54">
        <v>6.0000000000000005E-2</v>
      </c>
      <c r="J30" s="45">
        <v>10.6</v>
      </c>
      <c r="K30" s="45">
        <v>16.739999999999998</v>
      </c>
      <c r="L30" s="45">
        <v>481.81</v>
      </c>
      <c r="M30" s="178">
        <v>1637.0199999999998</v>
      </c>
    </row>
    <row r="31" spans="2:13" x14ac:dyDescent="0.3">
      <c r="B31" s="147" t="s">
        <v>462</v>
      </c>
      <c r="C31" s="178">
        <v>0</v>
      </c>
      <c r="D31" s="54">
        <v>0</v>
      </c>
      <c r="E31" s="45">
        <v>0</v>
      </c>
      <c r="F31" s="178">
        <v>0</v>
      </c>
      <c r="G31" s="177">
        <v>0</v>
      </c>
      <c r="H31" s="177">
        <v>0</v>
      </c>
      <c r="I31" s="54">
        <v>0</v>
      </c>
      <c r="J31" s="45">
        <v>0</v>
      </c>
      <c r="K31" s="45">
        <v>0</v>
      </c>
      <c r="L31" s="45">
        <v>0</v>
      </c>
      <c r="M31" s="178">
        <v>0</v>
      </c>
    </row>
    <row r="32" spans="2:13" x14ac:dyDescent="0.3">
      <c r="B32" s="147" t="s">
        <v>463</v>
      </c>
      <c r="C32" s="178">
        <v>0</v>
      </c>
      <c r="D32" s="54">
        <v>0</v>
      </c>
      <c r="E32" s="45">
        <v>69.819999999999993</v>
      </c>
      <c r="F32" s="178">
        <v>0</v>
      </c>
      <c r="G32" s="177">
        <v>0</v>
      </c>
      <c r="H32" s="177">
        <v>0</v>
      </c>
      <c r="I32" s="54">
        <v>0</v>
      </c>
      <c r="J32" s="45">
        <v>1.5</v>
      </c>
      <c r="K32" s="45">
        <v>2.4900000000000002</v>
      </c>
      <c r="L32" s="45">
        <v>42.51</v>
      </c>
      <c r="M32" s="178">
        <v>116.32</v>
      </c>
    </row>
    <row r="33" spans="2:13" x14ac:dyDescent="0.3">
      <c r="B33" s="147" t="s">
        <v>1374</v>
      </c>
      <c r="C33" s="178">
        <v>6.19</v>
      </c>
      <c r="D33" s="54">
        <v>0.47</v>
      </c>
      <c r="E33" s="45">
        <v>83.72999999999999</v>
      </c>
      <c r="F33" s="178">
        <v>0</v>
      </c>
      <c r="G33" s="177">
        <v>0</v>
      </c>
      <c r="H33" s="177">
        <v>0</v>
      </c>
      <c r="I33" s="54">
        <v>0</v>
      </c>
      <c r="J33" s="45">
        <v>0</v>
      </c>
      <c r="K33" s="45">
        <v>0</v>
      </c>
      <c r="L33" s="45">
        <v>0</v>
      </c>
      <c r="M33" s="178">
        <v>90.389999999999986</v>
      </c>
    </row>
    <row r="34" spans="2:13" x14ac:dyDescent="0.3">
      <c r="B34" s="147" t="s">
        <v>479</v>
      </c>
      <c r="C34" s="178">
        <v>541.37</v>
      </c>
      <c r="D34" s="54">
        <v>12.02</v>
      </c>
      <c r="E34" s="45">
        <v>447.01000000000005</v>
      </c>
      <c r="F34" s="178">
        <v>7.37</v>
      </c>
      <c r="G34" s="177">
        <v>7.13</v>
      </c>
      <c r="H34" s="177">
        <v>777.68000000000006</v>
      </c>
      <c r="I34" s="54">
        <v>25.830000000000005</v>
      </c>
      <c r="J34" s="45">
        <v>51.67</v>
      </c>
      <c r="K34" s="45">
        <v>34.510000000000005</v>
      </c>
      <c r="L34" s="45">
        <v>845.88999999999987</v>
      </c>
      <c r="M34" s="178">
        <v>2750.48</v>
      </c>
    </row>
    <row r="35" spans="2:13" x14ac:dyDescent="0.3">
      <c r="B35" s="147" t="s">
        <v>455</v>
      </c>
      <c r="C35" s="178">
        <v>53.480000000000004</v>
      </c>
      <c r="D35" s="54">
        <v>0.75</v>
      </c>
      <c r="E35" s="45">
        <v>130.93</v>
      </c>
      <c r="F35" s="178">
        <v>5.3100000000000005</v>
      </c>
      <c r="G35" s="177">
        <v>10.64</v>
      </c>
      <c r="H35" s="177">
        <v>944.5</v>
      </c>
      <c r="I35" s="54">
        <v>0.44000000000000006</v>
      </c>
      <c r="J35" s="45">
        <v>24.360000000000003</v>
      </c>
      <c r="K35" s="45">
        <v>29.310000000000002</v>
      </c>
      <c r="L35" s="45">
        <v>820.20999999999992</v>
      </c>
      <c r="M35" s="178">
        <v>2019.9299999999998</v>
      </c>
    </row>
    <row r="36" spans="2:13" ht="15.6" x14ac:dyDescent="0.3">
      <c r="B36" s="147" t="s">
        <v>470</v>
      </c>
      <c r="C36" s="178">
        <v>0</v>
      </c>
      <c r="D36" s="54">
        <v>0</v>
      </c>
      <c r="E36" s="45">
        <v>0</v>
      </c>
      <c r="F36" s="178">
        <v>1.06</v>
      </c>
      <c r="G36" s="177">
        <v>3.3500000000000005</v>
      </c>
      <c r="H36" s="177">
        <v>157.71</v>
      </c>
      <c r="I36" s="54">
        <v>0.25</v>
      </c>
      <c r="J36" s="45">
        <v>9.99</v>
      </c>
      <c r="K36" s="45">
        <v>15.72</v>
      </c>
      <c r="L36" s="45">
        <v>301.18</v>
      </c>
      <c r="M36" s="178">
        <v>489.26</v>
      </c>
    </row>
    <row r="37" spans="2:13" x14ac:dyDescent="0.3">
      <c r="B37" s="147" t="s">
        <v>464</v>
      </c>
      <c r="C37" s="178">
        <v>50.769999999999996</v>
      </c>
      <c r="D37" s="54">
        <v>1.86</v>
      </c>
      <c r="E37" s="45">
        <v>97.31</v>
      </c>
      <c r="F37" s="178">
        <v>10.1</v>
      </c>
      <c r="G37" s="177">
        <v>6.4499999999999993</v>
      </c>
      <c r="H37" s="177">
        <v>721.30000000000007</v>
      </c>
      <c r="I37" s="54">
        <v>0</v>
      </c>
      <c r="J37" s="45">
        <v>0.85</v>
      </c>
      <c r="K37" s="45">
        <v>3.9699999999999984</v>
      </c>
      <c r="L37" s="45">
        <v>404.35999999999996</v>
      </c>
      <c r="M37" s="178">
        <v>1296.97</v>
      </c>
    </row>
    <row r="38" spans="2:13" x14ac:dyDescent="0.3">
      <c r="B38" s="184" t="s">
        <v>458</v>
      </c>
      <c r="C38" s="52">
        <v>991.45</v>
      </c>
      <c r="D38" s="89">
        <v>24.28</v>
      </c>
      <c r="E38" s="46">
        <v>1696.2</v>
      </c>
      <c r="F38" s="52">
        <v>24.86</v>
      </c>
      <c r="G38" s="75">
        <v>43.230000000000004</v>
      </c>
      <c r="H38" s="75">
        <v>3243.9400000000005</v>
      </c>
      <c r="I38" s="89">
        <v>29.610000000000007</v>
      </c>
      <c r="J38" s="46">
        <v>123.25999999999999</v>
      </c>
      <c r="K38" s="46">
        <v>135.1</v>
      </c>
      <c r="L38" s="46">
        <v>3921.38</v>
      </c>
      <c r="M38" s="52">
        <v>10233.310000000001</v>
      </c>
    </row>
    <row r="39" spans="2:13" x14ac:dyDescent="0.3">
      <c r="B39" s="184" t="s">
        <v>459</v>
      </c>
      <c r="C39" s="52">
        <f>C38/$M$38*100</f>
        <v>9.6884585730325767</v>
      </c>
      <c r="D39" s="89">
        <f t="shared" ref="D39:L39" si="1">D38/$M$38*100</f>
        <v>0.23726438464191937</v>
      </c>
      <c r="E39" s="46">
        <f t="shared" si="1"/>
        <v>16.575282093477085</v>
      </c>
      <c r="F39" s="52">
        <f t="shared" si="1"/>
        <v>0.2429321500081596</v>
      </c>
      <c r="G39" s="75">
        <f t="shared" si="1"/>
        <v>0.42244395996994127</v>
      </c>
      <c r="H39" s="75">
        <f t="shared" si="1"/>
        <v>31.699811693381712</v>
      </c>
      <c r="I39" s="89">
        <f t="shared" si="1"/>
        <v>0.28934919395581682</v>
      </c>
      <c r="J39" s="46">
        <f t="shared" si="1"/>
        <v>1.2044978604185739</v>
      </c>
      <c r="K39" s="46">
        <f t="shared" si="1"/>
        <v>1.3201984499638921</v>
      </c>
      <c r="L39" s="46">
        <f t="shared" si="1"/>
        <v>38.319761641150322</v>
      </c>
      <c r="M39" s="52">
        <f>M38/$M$41*100</f>
        <v>56.687800000553956</v>
      </c>
    </row>
    <row r="40" spans="2:13" x14ac:dyDescent="0.3">
      <c r="B40" s="184"/>
      <c r="C40" s="77"/>
      <c r="D40" s="186"/>
      <c r="E40" s="27"/>
      <c r="F40" s="77"/>
      <c r="G40" s="187"/>
      <c r="H40" s="187"/>
      <c r="I40" s="186"/>
      <c r="J40" s="27"/>
      <c r="K40" s="27"/>
      <c r="L40" s="27"/>
      <c r="M40" s="77"/>
    </row>
    <row r="41" spans="2:13" ht="15" thickBot="1" x14ac:dyDescent="0.35">
      <c r="B41" s="151" t="s">
        <v>466</v>
      </c>
      <c r="C41" s="242">
        <f>C23+C38</f>
        <v>2144.59</v>
      </c>
      <c r="D41" s="266">
        <f t="shared" ref="D41:M41" si="2">D23+D38</f>
        <v>80.959999999999994</v>
      </c>
      <c r="E41" s="241">
        <f t="shared" si="2"/>
        <v>3196.04</v>
      </c>
      <c r="F41" s="242">
        <f t="shared" si="2"/>
        <v>41.11</v>
      </c>
      <c r="G41" s="267">
        <f t="shared" si="2"/>
        <v>63.470000000000006</v>
      </c>
      <c r="H41" s="267">
        <f t="shared" si="2"/>
        <v>4643.41</v>
      </c>
      <c r="I41" s="266">
        <f t="shared" si="2"/>
        <v>64.12</v>
      </c>
      <c r="J41" s="241">
        <f t="shared" si="2"/>
        <v>151.16</v>
      </c>
      <c r="K41" s="241">
        <f t="shared" si="2"/>
        <v>215.28999999999996</v>
      </c>
      <c r="L41" s="241">
        <f t="shared" si="2"/>
        <v>7451.9000000000015</v>
      </c>
      <c r="M41" s="242">
        <f t="shared" si="2"/>
        <v>18052.050000000003</v>
      </c>
    </row>
    <row r="42" spans="2:13" x14ac:dyDescent="0.3">
      <c r="B42" s="478" t="s">
        <v>1245</v>
      </c>
      <c r="C42" s="479"/>
      <c r="D42" s="479"/>
    </row>
    <row r="43" spans="2:13" ht="15.6" x14ac:dyDescent="0.3">
      <c r="B43" s="478" t="s">
        <v>1271</v>
      </c>
      <c r="C43" s="480"/>
      <c r="D43" s="479"/>
    </row>
    <row r="44" spans="2:13" ht="15.6" x14ac:dyDescent="0.3">
      <c r="B44" s="478" t="s">
        <v>1272</v>
      </c>
      <c r="C44" s="480"/>
      <c r="D44" s="479"/>
    </row>
    <row r="45" spans="2:13" ht="15.6" x14ac:dyDescent="0.3">
      <c r="B45" s="478" t="s">
        <v>1273</v>
      </c>
      <c r="C45" s="480"/>
      <c r="D45" s="479"/>
    </row>
    <row r="46" spans="2:13" ht="15.6" x14ac:dyDescent="0.3">
      <c r="B46" s="478" t="s">
        <v>1274</v>
      </c>
      <c r="C46" s="480"/>
      <c r="D46" s="479"/>
    </row>
  </sheetData>
  <mergeCells count="12">
    <mergeCell ref="I4:L4"/>
    <mergeCell ref="I5:L5"/>
    <mergeCell ref="B2:B8"/>
    <mergeCell ref="C2:L2"/>
    <mergeCell ref="M2:M8"/>
    <mergeCell ref="D3:E3"/>
    <mergeCell ref="D4:E4"/>
    <mergeCell ref="D5:E5"/>
    <mergeCell ref="F3:H3"/>
    <mergeCell ref="F4:H4"/>
    <mergeCell ref="F5:H5"/>
    <mergeCell ref="I3:L3"/>
  </mergeCells>
  <pageMargins left="0.511811024" right="0.511811024" top="0.78740157499999996" bottom="0.78740157499999996" header="0.31496062000000002" footer="0.3149606200000000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M59"/>
  <sheetViews>
    <sheetView showGridLines="0" workbookViewId="0"/>
  </sheetViews>
  <sheetFormatPr defaultRowHeight="14.4" x14ac:dyDescent="0.3"/>
  <cols>
    <col min="2" max="2" width="19.33203125" customWidth="1"/>
    <col min="3" max="7" width="14.6640625" customWidth="1"/>
  </cols>
  <sheetData>
    <row r="1" spans="2:13" ht="15" thickBot="1" x14ac:dyDescent="0.35">
      <c r="B1" s="516" t="s">
        <v>481</v>
      </c>
      <c r="C1" s="516"/>
      <c r="D1" s="516"/>
      <c r="E1" s="516"/>
      <c r="F1" s="516"/>
      <c r="G1" s="516"/>
      <c r="H1" s="465"/>
      <c r="I1" s="465"/>
      <c r="J1" s="465"/>
      <c r="K1" s="465"/>
      <c r="L1" s="465"/>
      <c r="M1" s="465"/>
    </row>
    <row r="2" spans="2:13" ht="15" thickBot="1" x14ac:dyDescent="0.35">
      <c r="B2" s="564" t="s">
        <v>444</v>
      </c>
      <c r="C2" s="531" t="s">
        <v>261</v>
      </c>
      <c r="D2" s="533"/>
      <c r="E2" s="533"/>
      <c r="F2" s="532"/>
      <c r="G2" s="534" t="s">
        <v>27</v>
      </c>
    </row>
    <row r="3" spans="2:13" x14ac:dyDescent="0.3">
      <c r="B3" s="566"/>
      <c r="C3" s="529" t="s">
        <v>386</v>
      </c>
      <c r="D3" s="550" t="s">
        <v>252</v>
      </c>
      <c r="E3" s="529" t="s">
        <v>253</v>
      </c>
      <c r="F3" s="243" t="s">
        <v>445</v>
      </c>
      <c r="G3" s="539"/>
    </row>
    <row r="4" spans="2:13" ht="15" thickBot="1" x14ac:dyDescent="0.35">
      <c r="B4" s="565"/>
      <c r="C4" s="530"/>
      <c r="D4" s="551"/>
      <c r="E4" s="530"/>
      <c r="F4" s="183" t="s">
        <v>446</v>
      </c>
      <c r="G4" s="535"/>
    </row>
    <row r="5" spans="2:13" x14ac:dyDescent="0.3">
      <c r="B5" s="228"/>
      <c r="C5" s="174" t="s">
        <v>67</v>
      </c>
      <c r="D5" s="227" t="s">
        <v>67</v>
      </c>
      <c r="E5" s="173" t="s">
        <v>67</v>
      </c>
      <c r="F5" s="243" t="s">
        <v>67</v>
      </c>
      <c r="G5" s="13" t="s">
        <v>67</v>
      </c>
    </row>
    <row r="6" spans="2:13" x14ac:dyDescent="0.3">
      <c r="B6" s="185"/>
      <c r="C6" s="27"/>
      <c r="D6" s="244"/>
      <c r="E6" s="186"/>
      <c r="F6" s="244"/>
      <c r="G6" s="187"/>
    </row>
    <row r="7" spans="2:13" ht="15.6" x14ac:dyDescent="0.3">
      <c r="B7" s="185" t="s">
        <v>482</v>
      </c>
      <c r="C7" s="27"/>
      <c r="D7" s="244"/>
      <c r="E7" s="186"/>
      <c r="F7" s="244"/>
      <c r="G7" s="187"/>
    </row>
    <row r="8" spans="2:13" x14ac:dyDescent="0.3">
      <c r="B8" s="228" t="s">
        <v>448</v>
      </c>
      <c r="C8" s="48">
        <v>522</v>
      </c>
      <c r="D8" s="248">
        <v>1151</v>
      </c>
      <c r="E8" s="205">
        <v>358</v>
      </c>
      <c r="F8" s="248">
        <v>3482</v>
      </c>
      <c r="G8" s="42">
        <v>5513</v>
      </c>
    </row>
    <row r="9" spans="2:13" x14ac:dyDescent="0.3">
      <c r="B9" s="228" t="s">
        <v>461</v>
      </c>
      <c r="C9" s="48">
        <v>0</v>
      </c>
      <c r="D9" s="248">
        <v>0</v>
      </c>
      <c r="E9" s="205">
        <v>9</v>
      </c>
      <c r="F9" s="248">
        <v>38</v>
      </c>
      <c r="G9" s="42">
        <v>47</v>
      </c>
    </row>
    <row r="10" spans="2:13" x14ac:dyDescent="0.3">
      <c r="B10" s="228" t="s">
        <v>450</v>
      </c>
      <c r="C10" s="48">
        <v>0</v>
      </c>
      <c r="D10" s="248">
        <v>6</v>
      </c>
      <c r="E10" s="205">
        <v>29</v>
      </c>
      <c r="F10" s="248">
        <v>62</v>
      </c>
      <c r="G10" s="42">
        <v>97</v>
      </c>
    </row>
    <row r="11" spans="2:13" ht="15.6" x14ac:dyDescent="0.3">
      <c r="B11" s="228" t="s">
        <v>451</v>
      </c>
      <c r="C11" s="48">
        <v>1064</v>
      </c>
      <c r="D11" s="248">
        <v>753</v>
      </c>
      <c r="E11" s="205">
        <v>88</v>
      </c>
      <c r="F11" s="248">
        <v>1576</v>
      </c>
      <c r="G11" s="42">
        <v>3481</v>
      </c>
    </row>
    <row r="12" spans="2:13" x14ac:dyDescent="0.3">
      <c r="B12" s="228" t="s">
        <v>462</v>
      </c>
      <c r="C12" s="48">
        <v>0</v>
      </c>
      <c r="D12" s="248">
        <v>0</v>
      </c>
      <c r="E12" s="205">
        <v>0</v>
      </c>
      <c r="F12" s="248">
        <v>0</v>
      </c>
      <c r="G12" s="42">
        <v>0</v>
      </c>
    </row>
    <row r="13" spans="2:13" x14ac:dyDescent="0.3">
      <c r="B13" s="228" t="s">
        <v>463</v>
      </c>
      <c r="C13" s="48">
        <v>0</v>
      </c>
      <c r="D13" s="248">
        <v>32</v>
      </c>
      <c r="E13" s="205">
        <v>502</v>
      </c>
      <c r="F13" s="248">
        <v>0</v>
      </c>
      <c r="G13" s="42">
        <v>534</v>
      </c>
    </row>
    <row r="14" spans="2:13" x14ac:dyDescent="0.3">
      <c r="B14" s="228" t="s">
        <v>1374</v>
      </c>
      <c r="C14" s="48">
        <v>0</v>
      </c>
      <c r="D14" s="248">
        <v>0</v>
      </c>
      <c r="E14" s="205">
        <v>0</v>
      </c>
      <c r="F14" s="248">
        <v>0</v>
      </c>
      <c r="G14" s="42">
        <v>0</v>
      </c>
    </row>
    <row r="15" spans="2:13" x14ac:dyDescent="0.3">
      <c r="B15" s="228" t="s">
        <v>454</v>
      </c>
      <c r="C15" s="48">
        <v>1387</v>
      </c>
      <c r="D15" s="248">
        <v>1506</v>
      </c>
      <c r="E15" s="205">
        <v>4591</v>
      </c>
      <c r="F15" s="248">
        <v>4462</v>
      </c>
      <c r="G15" s="42">
        <v>11946</v>
      </c>
    </row>
    <row r="16" spans="2:13" x14ac:dyDescent="0.3">
      <c r="B16" s="228" t="s">
        <v>455</v>
      </c>
      <c r="C16" s="48">
        <v>310</v>
      </c>
      <c r="D16" s="248">
        <v>889</v>
      </c>
      <c r="E16" s="205">
        <v>2591</v>
      </c>
      <c r="F16" s="248">
        <v>4558</v>
      </c>
      <c r="G16" s="42">
        <v>8348</v>
      </c>
    </row>
    <row r="17" spans="2:7" ht="15.6" x14ac:dyDescent="0.3">
      <c r="B17" s="228" t="s">
        <v>456</v>
      </c>
      <c r="C17" s="48">
        <v>134</v>
      </c>
      <c r="D17" s="248">
        <v>20</v>
      </c>
      <c r="E17" s="205">
        <v>72</v>
      </c>
      <c r="F17" s="248">
        <v>381</v>
      </c>
      <c r="G17" s="42">
        <v>607</v>
      </c>
    </row>
    <row r="18" spans="2:7" x14ac:dyDescent="0.3">
      <c r="B18" s="228" t="s">
        <v>464</v>
      </c>
      <c r="C18" s="48">
        <v>864</v>
      </c>
      <c r="D18" s="248">
        <v>636</v>
      </c>
      <c r="E18" s="205">
        <v>610</v>
      </c>
      <c r="F18" s="248">
        <v>995</v>
      </c>
      <c r="G18" s="42">
        <v>3105</v>
      </c>
    </row>
    <row r="19" spans="2:7" x14ac:dyDescent="0.3">
      <c r="B19" s="185" t="s">
        <v>458</v>
      </c>
      <c r="C19" s="26">
        <v>4281</v>
      </c>
      <c r="D19" s="245">
        <v>4993</v>
      </c>
      <c r="E19" s="83">
        <v>8850</v>
      </c>
      <c r="F19" s="245">
        <v>15554</v>
      </c>
      <c r="G19" s="82">
        <v>33678</v>
      </c>
    </row>
    <row r="20" spans="2:7" x14ac:dyDescent="0.3">
      <c r="B20" s="185" t="s">
        <v>459</v>
      </c>
      <c r="C20" s="46">
        <f>C19/$G$19*100</f>
        <v>12.711562444325672</v>
      </c>
      <c r="D20" s="247">
        <f t="shared" ref="D20:F20" si="0">D19/$G$19*100</f>
        <v>14.825702238850289</v>
      </c>
      <c r="E20" s="89">
        <f t="shared" si="0"/>
        <v>26.278282558346692</v>
      </c>
      <c r="F20" s="247">
        <f t="shared" si="0"/>
        <v>46.184452758477349</v>
      </c>
      <c r="G20" s="75">
        <f>G19/$G$52*100</f>
        <v>31.355498244993342</v>
      </c>
    </row>
    <row r="21" spans="2:7" x14ac:dyDescent="0.3">
      <c r="B21" s="185"/>
      <c r="C21" s="27"/>
      <c r="D21" s="244"/>
      <c r="E21" s="186"/>
      <c r="F21" s="244"/>
      <c r="G21" s="187"/>
    </row>
    <row r="22" spans="2:7" ht="15.6" x14ac:dyDescent="0.3">
      <c r="B22" s="185" t="s">
        <v>483</v>
      </c>
      <c r="C22" s="27"/>
      <c r="D22" s="244"/>
      <c r="E22" s="186"/>
      <c r="F22" s="244"/>
      <c r="G22" s="187"/>
    </row>
    <row r="23" spans="2:7" x14ac:dyDescent="0.3">
      <c r="B23" s="228" t="s">
        <v>448</v>
      </c>
      <c r="C23" s="48">
        <v>729</v>
      </c>
      <c r="D23" s="248">
        <v>974</v>
      </c>
      <c r="E23" s="205">
        <v>603</v>
      </c>
      <c r="F23" s="248">
        <v>4574</v>
      </c>
      <c r="G23" s="42">
        <v>6880</v>
      </c>
    </row>
    <row r="24" spans="2:7" x14ac:dyDescent="0.3">
      <c r="B24" s="228" t="s">
        <v>461</v>
      </c>
      <c r="C24" s="48">
        <v>36</v>
      </c>
      <c r="D24" s="248">
        <v>88</v>
      </c>
      <c r="E24" s="205">
        <v>8</v>
      </c>
      <c r="F24" s="248">
        <v>68</v>
      </c>
      <c r="G24" s="42">
        <v>200</v>
      </c>
    </row>
    <row r="25" spans="2:7" x14ac:dyDescent="0.3">
      <c r="B25" s="228" t="s">
        <v>450</v>
      </c>
      <c r="C25" s="48">
        <v>128</v>
      </c>
      <c r="D25" s="248">
        <v>457</v>
      </c>
      <c r="E25" s="205">
        <v>292</v>
      </c>
      <c r="F25" s="248">
        <v>569</v>
      </c>
      <c r="G25" s="42">
        <v>1446</v>
      </c>
    </row>
    <row r="26" spans="2:7" ht="15.6" x14ac:dyDescent="0.3">
      <c r="B26" s="228" t="s">
        <v>451</v>
      </c>
      <c r="C26" s="48">
        <v>887</v>
      </c>
      <c r="D26" s="248">
        <v>846</v>
      </c>
      <c r="E26" s="205">
        <v>644</v>
      </c>
      <c r="F26" s="248">
        <v>1209</v>
      </c>
      <c r="G26" s="42">
        <v>3586</v>
      </c>
    </row>
    <row r="27" spans="2:7" x14ac:dyDescent="0.3">
      <c r="B27" s="228" t="s">
        <v>462</v>
      </c>
      <c r="C27" s="48">
        <f>0</f>
        <v>0</v>
      </c>
      <c r="D27" s="248">
        <f>0</f>
        <v>0</v>
      </c>
      <c r="E27" s="205">
        <f>0</f>
        <v>0</v>
      </c>
      <c r="F27" s="248">
        <v>31</v>
      </c>
      <c r="G27" s="42">
        <v>31</v>
      </c>
    </row>
    <row r="28" spans="2:7" x14ac:dyDescent="0.3">
      <c r="B28" s="228" t="s">
        <v>463</v>
      </c>
      <c r="C28" s="48">
        <f>0</f>
        <v>0</v>
      </c>
      <c r="D28" s="248">
        <v>30</v>
      </c>
      <c r="E28" s="205">
        <v>23</v>
      </c>
      <c r="F28" s="248">
        <v>6</v>
      </c>
      <c r="G28" s="42">
        <v>59</v>
      </c>
    </row>
    <row r="29" spans="2:7" x14ac:dyDescent="0.3">
      <c r="B29" s="228" t="s">
        <v>1374</v>
      </c>
      <c r="C29" s="48">
        <f>0</f>
        <v>0</v>
      </c>
      <c r="D29" s="248">
        <v>20</v>
      </c>
      <c r="E29" s="205">
        <v>7</v>
      </c>
      <c r="F29" s="248">
        <f>0</f>
        <v>0</v>
      </c>
      <c r="G29" s="42">
        <v>27</v>
      </c>
    </row>
    <row r="30" spans="2:7" x14ac:dyDescent="0.3">
      <c r="B30" s="228" t="s">
        <v>454</v>
      </c>
      <c r="C30" s="48">
        <v>2734</v>
      </c>
      <c r="D30" s="248">
        <v>4481</v>
      </c>
      <c r="E30" s="205">
        <v>4436</v>
      </c>
      <c r="F30" s="248">
        <v>11691</v>
      </c>
      <c r="G30" s="42">
        <v>23342</v>
      </c>
    </row>
    <row r="31" spans="2:7" x14ac:dyDescent="0.3">
      <c r="B31" s="228" t="s">
        <v>455</v>
      </c>
      <c r="C31" s="48">
        <v>2428</v>
      </c>
      <c r="D31" s="248">
        <v>2990</v>
      </c>
      <c r="E31" s="205">
        <v>2243</v>
      </c>
      <c r="F31" s="248">
        <v>8650</v>
      </c>
      <c r="G31" s="42">
        <v>16311</v>
      </c>
    </row>
    <row r="32" spans="2:7" ht="15.6" x14ac:dyDescent="0.3">
      <c r="B32" s="228" t="s">
        <v>456</v>
      </c>
      <c r="C32" s="48">
        <v>871</v>
      </c>
      <c r="D32" s="248">
        <v>818</v>
      </c>
      <c r="E32" s="205">
        <v>553</v>
      </c>
      <c r="F32" s="248">
        <v>1281</v>
      </c>
      <c r="G32" s="42">
        <v>3523</v>
      </c>
    </row>
    <row r="33" spans="2:7" x14ac:dyDescent="0.3">
      <c r="B33" s="228" t="s">
        <v>464</v>
      </c>
      <c r="C33" s="48">
        <v>208</v>
      </c>
      <c r="D33" s="248">
        <v>846</v>
      </c>
      <c r="E33" s="205">
        <v>1157</v>
      </c>
      <c r="F33" s="248">
        <v>4025</v>
      </c>
      <c r="G33" s="42">
        <v>6236</v>
      </c>
    </row>
    <row r="34" spans="2:7" x14ac:dyDescent="0.3">
      <c r="B34" s="185" t="s">
        <v>458</v>
      </c>
      <c r="C34" s="49">
        <v>8021</v>
      </c>
      <c r="D34" s="249">
        <v>11550</v>
      </c>
      <c r="E34" s="206">
        <v>9966</v>
      </c>
      <c r="F34" s="249">
        <v>32104</v>
      </c>
      <c r="G34" s="43">
        <v>61641</v>
      </c>
    </row>
    <row r="35" spans="2:7" x14ac:dyDescent="0.3">
      <c r="B35" s="185" t="s">
        <v>459</v>
      </c>
      <c r="C35" s="46">
        <f>C34/$G$34*100</f>
        <v>13.012443016823219</v>
      </c>
      <c r="D35" s="247">
        <f t="shared" ref="D35:F35" si="1">D34/$G$34*100</f>
        <v>18.737528592981946</v>
      </c>
      <c r="E35" s="89">
        <f t="shared" si="1"/>
        <v>16.167810385944421</v>
      </c>
      <c r="F35" s="247">
        <f t="shared" si="1"/>
        <v>52.082218004250414</v>
      </c>
      <c r="G35" s="75">
        <f>G34/$G$52*100</f>
        <v>57.390114238364355</v>
      </c>
    </row>
    <row r="36" spans="2:7" x14ac:dyDescent="0.3">
      <c r="B36" s="185"/>
      <c r="C36" s="27"/>
      <c r="D36" s="244"/>
      <c r="E36" s="186"/>
      <c r="F36" s="244"/>
      <c r="G36" s="187"/>
    </row>
    <row r="37" spans="2:7" ht="15.6" x14ac:dyDescent="0.3">
      <c r="B37" s="185" t="s">
        <v>484</v>
      </c>
      <c r="C37" s="27"/>
      <c r="D37" s="244"/>
      <c r="E37" s="186"/>
      <c r="F37" s="244"/>
      <c r="G37" s="187"/>
    </row>
    <row r="38" spans="2:7" x14ac:dyDescent="0.3">
      <c r="B38" s="228" t="s">
        <v>448</v>
      </c>
      <c r="C38" s="48">
        <v>16</v>
      </c>
      <c r="D38" s="248">
        <v>70</v>
      </c>
      <c r="E38" s="205">
        <v>241</v>
      </c>
      <c r="F38" s="248">
        <v>1192</v>
      </c>
      <c r="G38" s="42">
        <v>1519</v>
      </c>
    </row>
    <row r="39" spans="2:7" x14ac:dyDescent="0.3">
      <c r="B39" s="228" t="s">
        <v>461</v>
      </c>
      <c r="C39" s="48">
        <v>11</v>
      </c>
      <c r="D39" s="248">
        <v>14</v>
      </c>
      <c r="E39" s="205">
        <v>1</v>
      </c>
      <c r="F39" s="248">
        <v>111</v>
      </c>
      <c r="G39" s="42">
        <v>137</v>
      </c>
    </row>
    <row r="40" spans="2:7" x14ac:dyDescent="0.3">
      <c r="B40" s="228" t="s">
        <v>450</v>
      </c>
      <c r="C40" s="48">
        <v>59</v>
      </c>
      <c r="D40" s="248">
        <v>76</v>
      </c>
      <c r="E40" s="205">
        <v>0</v>
      </c>
      <c r="F40" s="248">
        <v>0</v>
      </c>
      <c r="G40" s="42">
        <v>135</v>
      </c>
    </row>
    <row r="41" spans="2:7" ht="15.6" x14ac:dyDescent="0.3">
      <c r="B41" s="228" t="s">
        <v>451</v>
      </c>
      <c r="C41" s="48">
        <v>3</v>
      </c>
      <c r="D41" s="248">
        <v>46</v>
      </c>
      <c r="E41" s="205">
        <v>35</v>
      </c>
      <c r="F41" s="248">
        <v>275</v>
      </c>
      <c r="G41" s="42">
        <v>359</v>
      </c>
    </row>
    <row r="42" spans="2:7" x14ac:dyDescent="0.3">
      <c r="B42" s="228" t="s">
        <v>462</v>
      </c>
      <c r="C42" s="48">
        <v>0</v>
      </c>
      <c r="D42" s="248">
        <v>0</v>
      </c>
      <c r="E42" s="205">
        <v>0</v>
      </c>
      <c r="F42" s="248">
        <v>0</v>
      </c>
      <c r="G42" s="42">
        <v>0</v>
      </c>
    </row>
    <row r="43" spans="2:7" x14ac:dyDescent="0.3">
      <c r="B43" s="228" t="s">
        <v>463</v>
      </c>
      <c r="C43" s="48">
        <v>0</v>
      </c>
      <c r="D43" s="248">
        <v>0</v>
      </c>
      <c r="E43" s="205">
        <v>152</v>
      </c>
      <c r="F43" s="248">
        <v>0</v>
      </c>
      <c r="G43" s="42">
        <v>152</v>
      </c>
    </row>
    <row r="44" spans="2:7" x14ac:dyDescent="0.3">
      <c r="B44" s="228" t="s">
        <v>1374</v>
      </c>
      <c r="C44" s="48">
        <v>0</v>
      </c>
      <c r="D44" s="248">
        <v>0</v>
      </c>
      <c r="E44" s="205">
        <v>0</v>
      </c>
      <c r="F44" s="248">
        <v>0</v>
      </c>
      <c r="G44" s="42">
        <v>0</v>
      </c>
    </row>
    <row r="45" spans="2:7" x14ac:dyDescent="0.3">
      <c r="B45" s="228" t="s">
        <v>454</v>
      </c>
      <c r="C45" s="48">
        <v>406</v>
      </c>
      <c r="D45" s="248">
        <v>622</v>
      </c>
      <c r="E45" s="205">
        <v>1245</v>
      </c>
      <c r="F45" s="248">
        <v>1261</v>
      </c>
      <c r="G45" s="42">
        <v>3534</v>
      </c>
    </row>
    <row r="46" spans="2:7" x14ac:dyDescent="0.3">
      <c r="B46" s="228" t="s">
        <v>455</v>
      </c>
      <c r="C46" s="48">
        <v>477</v>
      </c>
      <c r="D46" s="248">
        <v>182</v>
      </c>
      <c r="E46" s="205">
        <v>426</v>
      </c>
      <c r="F46" s="248">
        <v>3312</v>
      </c>
      <c r="G46" s="42">
        <v>4397</v>
      </c>
    </row>
    <row r="47" spans="2:7" ht="15.6" x14ac:dyDescent="0.3">
      <c r="B47" s="228" t="s">
        <v>456</v>
      </c>
      <c r="C47" s="48">
        <v>107</v>
      </c>
      <c r="D47" s="248">
        <v>180</v>
      </c>
      <c r="E47" s="205">
        <v>59</v>
      </c>
      <c r="F47" s="248">
        <v>420</v>
      </c>
      <c r="G47" s="42">
        <v>766</v>
      </c>
    </row>
    <row r="48" spans="2:7" x14ac:dyDescent="0.3">
      <c r="B48" s="228" t="s">
        <v>464</v>
      </c>
      <c r="C48" s="48">
        <v>95</v>
      </c>
      <c r="D48" s="248">
        <v>128</v>
      </c>
      <c r="E48" s="205">
        <v>160</v>
      </c>
      <c r="F48" s="248">
        <v>706</v>
      </c>
      <c r="G48" s="42">
        <v>1089</v>
      </c>
    </row>
    <row r="49" spans="2:7" x14ac:dyDescent="0.3">
      <c r="B49" s="185" t="s">
        <v>458</v>
      </c>
      <c r="C49" s="49">
        <v>1174</v>
      </c>
      <c r="D49" s="249">
        <v>1318</v>
      </c>
      <c r="E49" s="206">
        <v>2319</v>
      </c>
      <c r="F49" s="249">
        <v>7277</v>
      </c>
      <c r="G49" s="43">
        <v>12088</v>
      </c>
    </row>
    <row r="50" spans="2:7" x14ac:dyDescent="0.3">
      <c r="B50" s="185" t="s">
        <v>459</v>
      </c>
      <c r="C50" s="46">
        <f>C49/$G$49*100</f>
        <v>9.7121111846459307</v>
      </c>
      <c r="D50" s="247">
        <f t="shared" ref="D50:F50" si="2">D49/$G$49*100</f>
        <v>10.903375248180014</v>
      </c>
      <c r="E50" s="89">
        <f t="shared" si="2"/>
        <v>19.184315023163467</v>
      </c>
      <c r="F50" s="247">
        <f t="shared" si="2"/>
        <v>60.200198544010583</v>
      </c>
      <c r="G50" s="75">
        <f>G49/$G$52*100</f>
        <v>11.254387516642304</v>
      </c>
    </row>
    <row r="51" spans="2:7" x14ac:dyDescent="0.3">
      <c r="B51" s="185"/>
      <c r="C51" s="27"/>
      <c r="D51" s="244"/>
      <c r="E51" s="186"/>
      <c r="F51" s="244"/>
      <c r="G51" s="187"/>
    </row>
    <row r="52" spans="2:7" ht="15" thickBot="1" x14ac:dyDescent="0.35">
      <c r="B52" s="155" t="s">
        <v>144</v>
      </c>
      <c r="C52" s="29">
        <f>C49+C34+C19</f>
        <v>13476</v>
      </c>
      <c r="D52" s="246">
        <f t="shared" ref="D52:G52" si="3">D49+D34+D19</f>
        <v>17861</v>
      </c>
      <c r="E52" s="110">
        <f t="shared" si="3"/>
        <v>21135</v>
      </c>
      <c r="F52" s="246">
        <f t="shared" si="3"/>
        <v>54935</v>
      </c>
      <c r="G52" s="32">
        <f t="shared" si="3"/>
        <v>107407</v>
      </c>
    </row>
    <row r="53" spans="2:7" x14ac:dyDescent="0.3">
      <c r="B53" s="478" t="s">
        <v>1245</v>
      </c>
      <c r="C53" s="479"/>
      <c r="D53" s="479"/>
    </row>
    <row r="54" spans="2:7" ht="15.6" x14ac:dyDescent="0.3">
      <c r="B54" s="478" t="s">
        <v>1257</v>
      </c>
      <c r="C54" s="480"/>
      <c r="D54" s="479"/>
      <c r="E54" s="3"/>
      <c r="F54" s="3"/>
      <c r="G54" s="3"/>
    </row>
    <row r="55" spans="2:7" ht="15.6" x14ac:dyDescent="0.3">
      <c r="B55" s="478" t="s">
        <v>1275</v>
      </c>
      <c r="C55" s="480"/>
      <c r="D55" s="479"/>
    </row>
    <row r="56" spans="2:7" ht="15.6" x14ac:dyDescent="0.3">
      <c r="B56" s="478" t="s">
        <v>1259</v>
      </c>
      <c r="C56" s="480"/>
      <c r="D56" s="479"/>
    </row>
    <row r="57" spans="2:7" ht="15.6" x14ac:dyDescent="0.3">
      <c r="B57" s="478" t="s">
        <v>1260</v>
      </c>
      <c r="C57" s="480"/>
      <c r="D57" s="479"/>
    </row>
    <row r="58" spans="2:7" ht="15.6" x14ac:dyDescent="0.3">
      <c r="B58" s="478" t="s">
        <v>1276</v>
      </c>
      <c r="C58" s="480"/>
      <c r="D58" s="479"/>
    </row>
    <row r="59" spans="2:7" ht="16.2" x14ac:dyDescent="0.3">
      <c r="B59" s="478" t="s">
        <v>1277</v>
      </c>
      <c r="C59" s="482"/>
      <c r="D59" s="478"/>
    </row>
  </sheetData>
  <mergeCells count="6">
    <mergeCell ref="B2:B4"/>
    <mergeCell ref="C2:F2"/>
    <mergeCell ref="G2:G4"/>
    <mergeCell ref="C3:C4"/>
    <mergeCell ref="D3:D4"/>
    <mergeCell ref="E3:E4"/>
  </mergeCells>
  <pageMargins left="0.511811024" right="0.511811024" top="0.78740157499999996" bottom="0.78740157499999996" header="0.31496062000000002" footer="0.3149606200000000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M62"/>
  <sheetViews>
    <sheetView showGridLines="0" workbookViewId="0"/>
  </sheetViews>
  <sheetFormatPr defaultRowHeight="14.4" x14ac:dyDescent="0.3"/>
  <cols>
    <col min="2" max="2" width="21.6640625" customWidth="1"/>
    <col min="3" max="3" width="11.5546875" bestFit="1" customWidth="1"/>
    <col min="4" max="4" width="9.6640625" bestFit="1" customWidth="1"/>
    <col min="5" max="5" width="10.5546875" bestFit="1" customWidth="1"/>
    <col min="6" max="7" width="9.6640625" bestFit="1" customWidth="1"/>
    <col min="8" max="8" width="10.5546875" bestFit="1" customWidth="1"/>
    <col min="9" max="11" width="9.6640625" bestFit="1" customWidth="1"/>
    <col min="12" max="12" width="10.5546875" bestFit="1" customWidth="1"/>
    <col min="13" max="13" width="11.5546875" bestFit="1" customWidth="1"/>
  </cols>
  <sheetData>
    <row r="1" spans="2:13" ht="15" thickBot="1" x14ac:dyDescent="0.35">
      <c r="B1" s="516" t="s">
        <v>485</v>
      </c>
      <c r="C1" s="516"/>
      <c r="D1" s="516"/>
      <c r="E1" s="516"/>
      <c r="F1" s="516"/>
      <c r="G1" s="516"/>
      <c r="H1" s="516"/>
      <c r="I1" s="516"/>
      <c r="J1" s="516"/>
      <c r="K1" s="516"/>
      <c r="L1" s="516"/>
      <c r="M1" s="516"/>
    </row>
    <row r="2" spans="2:13" ht="15" thickBot="1" x14ac:dyDescent="0.35">
      <c r="B2" s="564" t="s">
        <v>444</v>
      </c>
      <c r="C2" s="534" t="s">
        <v>403</v>
      </c>
      <c r="D2" s="536"/>
      <c r="E2" s="536"/>
      <c r="F2" s="536"/>
      <c r="G2" s="536"/>
      <c r="H2" s="536"/>
      <c r="I2" s="536"/>
      <c r="J2" s="536"/>
      <c r="K2" s="536"/>
      <c r="L2" s="527"/>
      <c r="M2" s="534" t="s">
        <v>27</v>
      </c>
    </row>
    <row r="3" spans="2:13" x14ac:dyDescent="0.3">
      <c r="B3" s="566"/>
      <c r="C3" s="166" t="s">
        <v>404</v>
      </c>
      <c r="D3" s="534" t="s">
        <v>404</v>
      </c>
      <c r="E3" s="527"/>
      <c r="F3" s="534" t="s">
        <v>404</v>
      </c>
      <c r="G3" s="536"/>
      <c r="H3" s="527"/>
      <c r="I3" s="534" t="s">
        <v>404</v>
      </c>
      <c r="J3" s="536"/>
      <c r="K3" s="536"/>
      <c r="L3" s="527"/>
      <c r="M3" s="539"/>
    </row>
    <row r="4" spans="2:13" x14ac:dyDescent="0.3">
      <c r="B4" s="566"/>
      <c r="C4" s="172" t="s">
        <v>251</v>
      </c>
      <c r="D4" s="539" t="s">
        <v>407</v>
      </c>
      <c r="E4" s="540"/>
      <c r="F4" s="539" t="s">
        <v>408</v>
      </c>
      <c r="G4" s="563"/>
      <c r="H4" s="540"/>
      <c r="I4" s="539" t="s">
        <v>409</v>
      </c>
      <c r="J4" s="563"/>
      <c r="K4" s="563"/>
      <c r="L4" s="540"/>
      <c r="M4" s="539"/>
    </row>
    <row r="5" spans="2:13" ht="15" thickBot="1" x14ac:dyDescent="0.35">
      <c r="B5" s="566"/>
      <c r="C5" s="264"/>
      <c r="D5" s="535" t="s">
        <v>406</v>
      </c>
      <c r="E5" s="528"/>
      <c r="F5" s="535" t="s">
        <v>406</v>
      </c>
      <c r="G5" s="537"/>
      <c r="H5" s="528"/>
      <c r="I5" s="535" t="s">
        <v>406</v>
      </c>
      <c r="J5" s="537"/>
      <c r="K5" s="537"/>
      <c r="L5" s="528"/>
      <c r="M5" s="539"/>
    </row>
    <row r="6" spans="2:13" x14ac:dyDescent="0.3">
      <c r="B6" s="566"/>
      <c r="C6" s="13" t="s">
        <v>148</v>
      </c>
      <c r="D6" s="172" t="s">
        <v>148</v>
      </c>
      <c r="E6" s="174" t="s">
        <v>148</v>
      </c>
      <c r="F6" s="13" t="s">
        <v>148</v>
      </c>
      <c r="G6" s="173" t="s">
        <v>148</v>
      </c>
      <c r="H6" s="173" t="s">
        <v>148</v>
      </c>
      <c r="I6" s="172" t="s">
        <v>148</v>
      </c>
      <c r="J6" s="174" t="s">
        <v>148</v>
      </c>
      <c r="K6" s="174" t="s">
        <v>148</v>
      </c>
      <c r="L6" s="174" t="s">
        <v>148</v>
      </c>
      <c r="M6" s="539"/>
    </row>
    <row r="7" spans="2:13" ht="26.4" x14ac:dyDescent="0.3">
      <c r="B7" s="566"/>
      <c r="C7" s="13" t="s">
        <v>405</v>
      </c>
      <c r="D7" s="172" t="s">
        <v>405</v>
      </c>
      <c r="E7" s="174" t="s">
        <v>407</v>
      </c>
      <c r="F7" s="13" t="s">
        <v>405</v>
      </c>
      <c r="G7" s="173" t="s">
        <v>407</v>
      </c>
      <c r="H7" s="173" t="s">
        <v>253</v>
      </c>
      <c r="I7" s="172" t="s">
        <v>405</v>
      </c>
      <c r="J7" s="174" t="s">
        <v>407</v>
      </c>
      <c r="K7" s="174" t="s">
        <v>253</v>
      </c>
      <c r="L7" s="174" t="s">
        <v>410</v>
      </c>
      <c r="M7" s="539"/>
    </row>
    <row r="8" spans="2:13" ht="15" thickBot="1" x14ac:dyDescent="0.35">
      <c r="B8" s="565"/>
      <c r="C8" s="176" t="s">
        <v>406</v>
      </c>
      <c r="D8" s="167" t="s">
        <v>406</v>
      </c>
      <c r="E8" s="165" t="s">
        <v>406</v>
      </c>
      <c r="F8" s="176" t="s">
        <v>406</v>
      </c>
      <c r="G8" s="171" t="s">
        <v>406</v>
      </c>
      <c r="H8" s="181"/>
      <c r="I8" s="167" t="s">
        <v>406</v>
      </c>
      <c r="J8" s="165" t="s">
        <v>406</v>
      </c>
      <c r="K8" s="182"/>
      <c r="L8" s="165" t="s">
        <v>406</v>
      </c>
      <c r="M8" s="535"/>
    </row>
    <row r="9" spans="2:13" ht="26.4" x14ac:dyDescent="0.3">
      <c r="B9" s="185"/>
      <c r="C9" s="13" t="s">
        <v>152</v>
      </c>
      <c r="D9" s="172" t="s">
        <v>152</v>
      </c>
      <c r="E9" s="174" t="s">
        <v>152</v>
      </c>
      <c r="F9" s="13" t="s">
        <v>152</v>
      </c>
      <c r="G9" s="173" t="s">
        <v>152</v>
      </c>
      <c r="H9" s="173" t="s">
        <v>152</v>
      </c>
      <c r="I9" s="172" t="s">
        <v>152</v>
      </c>
      <c r="J9" s="174" t="s">
        <v>152</v>
      </c>
      <c r="K9" s="174" t="s">
        <v>152</v>
      </c>
      <c r="L9" s="174" t="s">
        <v>152</v>
      </c>
      <c r="M9" s="13" t="s">
        <v>152</v>
      </c>
    </row>
    <row r="10" spans="2:13" x14ac:dyDescent="0.3">
      <c r="B10" s="228"/>
      <c r="C10" s="77"/>
      <c r="D10" s="186"/>
      <c r="E10" s="27"/>
      <c r="F10" s="77"/>
      <c r="G10" s="187"/>
      <c r="H10" s="187"/>
      <c r="I10" s="186"/>
      <c r="J10" s="27"/>
      <c r="K10" s="27"/>
      <c r="L10" s="27"/>
      <c r="M10" s="77"/>
    </row>
    <row r="11" spans="2:13" ht="15.6" x14ac:dyDescent="0.3">
      <c r="B11" s="185" t="s">
        <v>486</v>
      </c>
      <c r="C11" s="250"/>
      <c r="D11" s="251"/>
      <c r="E11" s="63"/>
      <c r="F11" s="250"/>
      <c r="G11" s="252"/>
      <c r="H11" s="252"/>
      <c r="I11" s="251"/>
      <c r="J11" s="63"/>
      <c r="K11" s="63"/>
      <c r="L11" s="63"/>
      <c r="M11" s="250"/>
    </row>
    <row r="12" spans="2:13" x14ac:dyDescent="0.3">
      <c r="B12" s="228" t="s">
        <v>448</v>
      </c>
      <c r="C12" s="178">
        <v>304.41999999999996</v>
      </c>
      <c r="D12" s="54">
        <v>23.83</v>
      </c>
      <c r="E12" s="45">
        <v>820.72</v>
      </c>
      <c r="F12" s="178">
        <v>7.56</v>
      </c>
      <c r="G12" s="177">
        <v>26.7</v>
      </c>
      <c r="H12" s="177">
        <v>167.85999999999999</v>
      </c>
      <c r="I12" s="54">
        <v>15.36</v>
      </c>
      <c r="J12" s="45">
        <v>24.650000000000002</v>
      </c>
      <c r="K12" s="45">
        <v>67.79000000000002</v>
      </c>
      <c r="L12" s="45">
        <v>1346.8600000000001</v>
      </c>
      <c r="M12" s="178">
        <v>2805.75</v>
      </c>
    </row>
    <row r="13" spans="2:13" x14ac:dyDescent="0.3">
      <c r="B13" s="228" t="s">
        <v>461</v>
      </c>
      <c r="C13" s="178">
        <v>0</v>
      </c>
      <c r="D13" s="54">
        <v>0</v>
      </c>
      <c r="E13" s="45">
        <v>0</v>
      </c>
      <c r="F13" s="178">
        <v>0.18</v>
      </c>
      <c r="G13" s="177">
        <v>0.65</v>
      </c>
      <c r="H13" s="177">
        <v>4.0799999999999992</v>
      </c>
      <c r="I13" s="54">
        <v>0.22000000000000003</v>
      </c>
      <c r="J13" s="45">
        <v>0.2</v>
      </c>
      <c r="K13" s="45">
        <v>0.48</v>
      </c>
      <c r="L13" s="45">
        <v>11.36</v>
      </c>
      <c r="M13" s="178">
        <v>17.169999999999998</v>
      </c>
    </row>
    <row r="14" spans="2:13" x14ac:dyDescent="0.3">
      <c r="B14" s="228" t="s">
        <v>450</v>
      </c>
      <c r="C14" s="178">
        <v>0</v>
      </c>
      <c r="D14" s="54">
        <v>0.3</v>
      </c>
      <c r="E14" s="45">
        <v>4.03</v>
      </c>
      <c r="F14" s="178">
        <v>0.65999999999999992</v>
      </c>
      <c r="G14" s="177">
        <v>2.34</v>
      </c>
      <c r="H14" s="177">
        <v>14.75</v>
      </c>
      <c r="I14" s="54">
        <v>0.51</v>
      </c>
      <c r="J14" s="45">
        <v>0.5</v>
      </c>
      <c r="K14" s="45">
        <v>1.1299999999999999</v>
      </c>
      <c r="L14" s="45">
        <v>26.76</v>
      </c>
      <c r="M14" s="178">
        <v>50.980000000000004</v>
      </c>
    </row>
    <row r="15" spans="2:13" ht="15.6" x14ac:dyDescent="0.3">
      <c r="B15" s="228" t="s">
        <v>469</v>
      </c>
      <c r="C15" s="178">
        <v>688.05</v>
      </c>
      <c r="D15" s="54">
        <v>1.2999999999999998</v>
      </c>
      <c r="E15" s="45">
        <v>527.15000000000009</v>
      </c>
      <c r="F15" s="178">
        <v>0</v>
      </c>
      <c r="G15" s="177">
        <v>0.82000000000000006</v>
      </c>
      <c r="H15" s="177">
        <v>33.840000000000003</v>
      </c>
      <c r="I15" s="54">
        <v>2.6599999999999993</v>
      </c>
      <c r="J15" s="45">
        <v>2.1199999999999997</v>
      </c>
      <c r="K15" s="45">
        <v>21.850000000000005</v>
      </c>
      <c r="L15" s="45">
        <v>540.12</v>
      </c>
      <c r="M15" s="178">
        <v>1817.9099999999999</v>
      </c>
    </row>
    <row r="16" spans="2:13" x14ac:dyDescent="0.3">
      <c r="B16" s="228" t="s">
        <v>462</v>
      </c>
      <c r="C16" s="178">
        <v>0</v>
      </c>
      <c r="D16" s="54">
        <v>0</v>
      </c>
      <c r="E16" s="45">
        <v>0</v>
      </c>
      <c r="F16" s="178">
        <v>0</v>
      </c>
      <c r="G16" s="177">
        <v>0</v>
      </c>
      <c r="H16" s="177">
        <v>0</v>
      </c>
      <c r="I16" s="54">
        <v>0</v>
      </c>
      <c r="J16" s="45">
        <v>0</v>
      </c>
      <c r="K16" s="45">
        <v>0</v>
      </c>
      <c r="L16" s="45">
        <v>0</v>
      </c>
      <c r="M16" s="178">
        <v>0</v>
      </c>
    </row>
    <row r="17" spans="2:13" x14ac:dyDescent="0.3">
      <c r="B17" s="228" t="s">
        <v>463</v>
      </c>
      <c r="C17" s="178">
        <v>0</v>
      </c>
      <c r="D17" s="54">
        <v>0</v>
      </c>
      <c r="E17" s="45">
        <v>33.79</v>
      </c>
      <c r="F17" s="178">
        <v>3.1100000000000003</v>
      </c>
      <c r="G17" s="177">
        <v>2.0099999999999998</v>
      </c>
      <c r="H17" s="177">
        <v>257.34000000000003</v>
      </c>
      <c r="I17" s="54">
        <v>0</v>
      </c>
      <c r="J17" s="45">
        <v>0</v>
      </c>
      <c r="K17" s="45">
        <v>0</v>
      </c>
      <c r="L17" s="45">
        <v>0</v>
      </c>
      <c r="M17" s="178">
        <v>296.25</v>
      </c>
    </row>
    <row r="18" spans="2:13" x14ac:dyDescent="0.3">
      <c r="B18" s="228" t="s">
        <v>1374</v>
      </c>
      <c r="C18" s="178">
        <v>0</v>
      </c>
      <c r="D18" s="54">
        <v>0</v>
      </c>
      <c r="E18" s="45">
        <v>0</v>
      </c>
      <c r="F18" s="178">
        <v>0</v>
      </c>
      <c r="G18" s="177">
        <v>0</v>
      </c>
      <c r="H18" s="177">
        <v>0</v>
      </c>
      <c r="I18" s="54">
        <v>0</v>
      </c>
      <c r="J18" s="45">
        <v>0</v>
      </c>
      <c r="K18" s="45">
        <v>0</v>
      </c>
      <c r="L18" s="45">
        <v>0</v>
      </c>
      <c r="M18" s="178">
        <v>0</v>
      </c>
    </row>
    <row r="19" spans="2:13" x14ac:dyDescent="0.3">
      <c r="B19" s="147" t="s">
        <v>479</v>
      </c>
      <c r="C19" s="178">
        <v>843.85</v>
      </c>
      <c r="D19" s="54">
        <v>51.35</v>
      </c>
      <c r="E19" s="45">
        <v>968.55</v>
      </c>
      <c r="F19" s="178">
        <v>33.750000000000007</v>
      </c>
      <c r="G19" s="177">
        <v>79.34</v>
      </c>
      <c r="H19" s="177">
        <v>2853.68</v>
      </c>
      <c r="I19" s="54">
        <v>15.780000000000001</v>
      </c>
      <c r="J19" s="45">
        <v>19.360000000000003</v>
      </c>
      <c r="K19" s="45">
        <v>98.219999999999985</v>
      </c>
      <c r="L19" s="45">
        <v>1862.8099999999995</v>
      </c>
      <c r="M19" s="178">
        <v>6826.6899999999987</v>
      </c>
    </row>
    <row r="20" spans="2:13" x14ac:dyDescent="0.3">
      <c r="B20" s="228" t="s">
        <v>455</v>
      </c>
      <c r="C20" s="178">
        <v>235.33999999999997</v>
      </c>
      <c r="D20" s="54">
        <v>16.32</v>
      </c>
      <c r="E20" s="45">
        <v>573.9</v>
      </c>
      <c r="F20" s="178">
        <v>14.56</v>
      </c>
      <c r="G20" s="177">
        <v>42.38000000000001</v>
      </c>
      <c r="H20" s="177">
        <v>1431.0100000000002</v>
      </c>
      <c r="I20" s="54">
        <v>16</v>
      </c>
      <c r="J20" s="45">
        <v>25.070000000000004</v>
      </c>
      <c r="K20" s="45">
        <v>95.95</v>
      </c>
      <c r="L20" s="45">
        <v>1749.7599999999995</v>
      </c>
      <c r="M20" s="178">
        <v>4200.29</v>
      </c>
    </row>
    <row r="21" spans="2:13" ht="15.6" x14ac:dyDescent="0.3">
      <c r="B21" s="228" t="s">
        <v>470</v>
      </c>
      <c r="C21" s="178">
        <v>114.39999999999999</v>
      </c>
      <c r="D21" s="54">
        <v>0.35000000000000003</v>
      </c>
      <c r="E21" s="45">
        <v>9.86</v>
      </c>
      <c r="F21" s="178">
        <v>0.52</v>
      </c>
      <c r="G21" s="177">
        <v>1.65</v>
      </c>
      <c r="H21" s="177">
        <v>37.64</v>
      </c>
      <c r="I21" s="54">
        <v>2.0100000000000002</v>
      </c>
      <c r="J21" s="45">
        <v>2.09</v>
      </c>
      <c r="K21" s="45">
        <v>10.280000000000001</v>
      </c>
      <c r="L21" s="45">
        <v>179.74</v>
      </c>
      <c r="M21" s="178">
        <v>358.53999999999996</v>
      </c>
    </row>
    <row r="22" spans="2:13" x14ac:dyDescent="0.3">
      <c r="B22" s="228" t="s">
        <v>464</v>
      </c>
      <c r="C22" s="178">
        <v>602.98000000000013</v>
      </c>
      <c r="D22" s="54">
        <v>22.57</v>
      </c>
      <c r="E22" s="45">
        <v>482.44000000000005</v>
      </c>
      <c r="F22" s="178">
        <v>6.5</v>
      </c>
      <c r="G22" s="177">
        <v>12.42</v>
      </c>
      <c r="H22" s="177">
        <v>362.31999999999994</v>
      </c>
      <c r="I22" s="54">
        <v>0.04</v>
      </c>
      <c r="J22" s="45">
        <v>1.3000000000000003</v>
      </c>
      <c r="K22" s="45">
        <v>30.980000000000004</v>
      </c>
      <c r="L22" s="45">
        <v>338.25999999999993</v>
      </c>
      <c r="M22" s="178">
        <v>1859.8100000000002</v>
      </c>
    </row>
    <row r="23" spans="2:13" x14ac:dyDescent="0.3">
      <c r="B23" s="185" t="s">
        <v>33</v>
      </c>
      <c r="C23" s="52">
        <v>2789.04</v>
      </c>
      <c r="D23" s="89">
        <v>116.01999999999998</v>
      </c>
      <c r="E23" s="268">
        <v>3420.44</v>
      </c>
      <c r="F23" s="52">
        <v>66.84</v>
      </c>
      <c r="G23" s="75">
        <v>168.31</v>
      </c>
      <c r="H23" s="75">
        <v>5162.5199999999995</v>
      </c>
      <c r="I23" s="89">
        <v>52.58</v>
      </c>
      <c r="J23" s="46">
        <v>75.290000000000006</v>
      </c>
      <c r="K23" s="46">
        <v>326.68000000000006</v>
      </c>
      <c r="L23" s="46">
        <v>6055.6699999999992</v>
      </c>
      <c r="M23" s="269">
        <v>18233.39</v>
      </c>
    </row>
    <row r="24" spans="2:13" x14ac:dyDescent="0.3">
      <c r="B24" s="185" t="s">
        <v>459</v>
      </c>
      <c r="C24" s="52">
        <f>C23/$M$23*100</f>
        <v>15.296332717064681</v>
      </c>
      <c r="D24" s="89">
        <f t="shared" ref="D24:L24" si="0">D23/$M$23*100</f>
        <v>0.6363051522508979</v>
      </c>
      <c r="E24" s="46">
        <f t="shared" si="0"/>
        <v>18.759210437554401</v>
      </c>
      <c r="F24" s="52">
        <f t="shared" si="0"/>
        <v>0.36658021355326686</v>
      </c>
      <c r="G24" s="75">
        <f t="shared" si="0"/>
        <v>0.92308671069943671</v>
      </c>
      <c r="H24" s="75">
        <f t="shared" si="0"/>
        <v>28.313550031014529</v>
      </c>
      <c r="I24" s="89">
        <f t="shared" si="0"/>
        <v>0.28837204710698339</v>
      </c>
      <c r="J24" s="46">
        <f t="shared" si="0"/>
        <v>0.41292376239415712</v>
      </c>
      <c r="K24" s="46">
        <f t="shared" si="0"/>
        <v>1.7916580515197671</v>
      </c>
      <c r="L24" s="46">
        <f t="shared" si="0"/>
        <v>33.211980876841878</v>
      </c>
      <c r="M24" s="52">
        <f>M23/$M$56*100</f>
        <v>31.728612965663071</v>
      </c>
    </row>
    <row r="25" spans="2:13" x14ac:dyDescent="0.3">
      <c r="B25" s="258"/>
      <c r="C25" s="114"/>
      <c r="D25" s="115"/>
      <c r="E25" s="113"/>
      <c r="F25" s="114"/>
      <c r="G25" s="259"/>
      <c r="H25" s="259"/>
      <c r="I25" s="115"/>
      <c r="J25" s="113"/>
      <c r="K25" s="113"/>
      <c r="L25" s="113"/>
      <c r="M25" s="114"/>
    </row>
    <row r="26" spans="2:13" ht="15.6" x14ac:dyDescent="0.3">
      <c r="B26" s="185" t="s">
        <v>487</v>
      </c>
      <c r="C26" s="24"/>
      <c r="D26" s="79"/>
      <c r="E26" s="23"/>
      <c r="F26" s="24"/>
      <c r="G26" s="10"/>
      <c r="H26" s="10"/>
      <c r="I26" s="79"/>
      <c r="J26" s="23"/>
      <c r="K26" s="23"/>
      <c r="L26" s="23"/>
      <c r="M26" s="24"/>
    </row>
    <row r="27" spans="2:13" x14ac:dyDescent="0.3">
      <c r="B27" s="228" t="s">
        <v>448</v>
      </c>
      <c r="C27" s="178">
        <v>459.21999999999997</v>
      </c>
      <c r="D27" s="54">
        <v>27.66</v>
      </c>
      <c r="E27" s="45">
        <v>539.31999999999994</v>
      </c>
      <c r="F27" s="178">
        <v>7.91</v>
      </c>
      <c r="G27" s="177">
        <v>24.32</v>
      </c>
      <c r="H27" s="177">
        <v>317.36</v>
      </c>
      <c r="I27" s="54">
        <v>9.64</v>
      </c>
      <c r="J27" s="45">
        <v>127.66000000000003</v>
      </c>
      <c r="K27" s="45">
        <v>201.95000000000002</v>
      </c>
      <c r="L27" s="45">
        <v>1618.18</v>
      </c>
      <c r="M27" s="178">
        <v>3333.2200000000003</v>
      </c>
    </row>
    <row r="28" spans="2:13" x14ac:dyDescent="0.3">
      <c r="B28" s="228" t="s">
        <v>461</v>
      </c>
      <c r="C28" s="178">
        <v>26.81</v>
      </c>
      <c r="D28" s="54">
        <v>2.72</v>
      </c>
      <c r="E28" s="45">
        <v>50.93</v>
      </c>
      <c r="F28" s="178">
        <v>0.1</v>
      </c>
      <c r="G28" s="177">
        <v>0.19</v>
      </c>
      <c r="H28" s="177">
        <v>3.1900000000000004</v>
      </c>
      <c r="I28" s="54">
        <v>0.21</v>
      </c>
      <c r="J28" s="45">
        <v>1.87</v>
      </c>
      <c r="K28" s="45">
        <v>1.9500000000000002</v>
      </c>
      <c r="L28" s="45">
        <v>27.330000000000002</v>
      </c>
      <c r="M28" s="178">
        <v>115.29999999999998</v>
      </c>
    </row>
    <row r="29" spans="2:13" x14ac:dyDescent="0.3">
      <c r="B29" s="228" t="s">
        <v>450</v>
      </c>
      <c r="C29" s="178">
        <v>90.97999999999999</v>
      </c>
      <c r="D29" s="54">
        <v>15.709999999999999</v>
      </c>
      <c r="E29" s="45">
        <v>294.40999999999997</v>
      </c>
      <c r="F29" s="178">
        <v>4.8499999999999996</v>
      </c>
      <c r="G29" s="177">
        <v>8.6999999999999993</v>
      </c>
      <c r="H29" s="177">
        <v>147.44</v>
      </c>
      <c r="I29" s="54">
        <v>2.0699999999999998</v>
      </c>
      <c r="J29" s="45">
        <v>18.48</v>
      </c>
      <c r="K29" s="45">
        <v>19.350000000000001</v>
      </c>
      <c r="L29" s="45">
        <v>270.05999999999995</v>
      </c>
      <c r="M29" s="178">
        <v>872.05</v>
      </c>
    </row>
    <row r="30" spans="2:13" ht="15.6" x14ac:dyDescent="0.3">
      <c r="B30" s="228" t="s">
        <v>469</v>
      </c>
      <c r="C30" s="178">
        <v>621.1</v>
      </c>
      <c r="D30" s="54">
        <v>25.509999999999998</v>
      </c>
      <c r="E30" s="45">
        <v>456.95000000000005</v>
      </c>
      <c r="F30" s="178">
        <v>4.96</v>
      </c>
      <c r="G30" s="177">
        <v>25.160000000000004</v>
      </c>
      <c r="H30" s="177">
        <v>303.84000000000003</v>
      </c>
      <c r="I30" s="54">
        <v>18.850000000000005</v>
      </c>
      <c r="J30" s="45">
        <v>14.980000000000002</v>
      </c>
      <c r="K30" s="45">
        <v>40.15</v>
      </c>
      <c r="L30" s="45">
        <v>502.93999999999988</v>
      </c>
      <c r="M30" s="178">
        <v>2014.4399999999998</v>
      </c>
    </row>
    <row r="31" spans="2:13" x14ac:dyDescent="0.3">
      <c r="B31" s="228" t="s">
        <v>462</v>
      </c>
      <c r="C31" s="178">
        <v>0</v>
      </c>
      <c r="D31" s="54">
        <v>0</v>
      </c>
      <c r="E31" s="45">
        <v>0</v>
      </c>
      <c r="F31" s="178">
        <v>0</v>
      </c>
      <c r="G31" s="177">
        <v>0</v>
      </c>
      <c r="H31" s="177">
        <v>0</v>
      </c>
      <c r="I31" s="54">
        <v>0.66</v>
      </c>
      <c r="J31" s="45">
        <v>0.21</v>
      </c>
      <c r="K31" s="45">
        <v>1.1100000000000001</v>
      </c>
      <c r="L31" s="45">
        <v>15.33</v>
      </c>
      <c r="M31" s="178">
        <v>17.309999999999999</v>
      </c>
    </row>
    <row r="32" spans="2:13" x14ac:dyDescent="0.3">
      <c r="B32" s="228" t="s">
        <v>463</v>
      </c>
      <c r="C32" s="178">
        <v>0</v>
      </c>
      <c r="D32" s="54">
        <v>1.1400000000000001</v>
      </c>
      <c r="E32" s="45">
        <v>17.45</v>
      </c>
      <c r="F32" s="178">
        <v>0.42000000000000004</v>
      </c>
      <c r="G32" s="177">
        <v>0.39</v>
      </c>
      <c r="H32" s="177">
        <v>13.77</v>
      </c>
      <c r="I32" s="54">
        <v>0.1</v>
      </c>
      <c r="J32" s="45">
        <v>0.03</v>
      </c>
      <c r="K32" s="45">
        <v>0.16</v>
      </c>
      <c r="L32" s="45">
        <v>2.27</v>
      </c>
      <c r="M32" s="178">
        <v>35.730000000000004</v>
      </c>
    </row>
    <row r="33" spans="2:13" x14ac:dyDescent="0.3">
      <c r="B33" s="228" t="s">
        <v>1374</v>
      </c>
      <c r="C33" s="178">
        <v>0</v>
      </c>
      <c r="D33" s="54">
        <v>0</v>
      </c>
      <c r="E33" s="45">
        <v>13.33</v>
      </c>
      <c r="F33" s="178">
        <v>0</v>
      </c>
      <c r="G33" s="177">
        <v>0</v>
      </c>
      <c r="H33" s="177">
        <v>5.67</v>
      </c>
      <c r="I33" s="54">
        <v>0</v>
      </c>
      <c r="J33" s="45">
        <v>0</v>
      </c>
      <c r="K33" s="45">
        <v>0</v>
      </c>
      <c r="L33" s="45">
        <v>0</v>
      </c>
      <c r="M33" s="178">
        <v>19</v>
      </c>
    </row>
    <row r="34" spans="2:13" x14ac:dyDescent="0.3">
      <c r="B34" s="147" t="s">
        <v>479</v>
      </c>
      <c r="C34" s="178">
        <v>1589.3799999999999</v>
      </c>
      <c r="D34" s="54">
        <v>167.24</v>
      </c>
      <c r="E34" s="45">
        <v>2724.3</v>
      </c>
      <c r="F34" s="178">
        <v>138.48999999999998</v>
      </c>
      <c r="G34" s="177">
        <v>174.06</v>
      </c>
      <c r="H34" s="177">
        <v>2455.7400000000002</v>
      </c>
      <c r="I34" s="54">
        <v>22.56</v>
      </c>
      <c r="J34" s="45">
        <v>162.79000000000008</v>
      </c>
      <c r="K34" s="45">
        <v>308.32</v>
      </c>
      <c r="L34" s="45">
        <v>5402.7199999999993</v>
      </c>
      <c r="M34" s="178">
        <v>13145.6</v>
      </c>
    </row>
    <row r="35" spans="2:13" x14ac:dyDescent="0.3">
      <c r="B35" s="228" t="s">
        <v>455</v>
      </c>
      <c r="C35" s="178">
        <v>1630.1800000000003</v>
      </c>
      <c r="D35" s="54">
        <v>43.34</v>
      </c>
      <c r="E35" s="45">
        <v>1849.56</v>
      </c>
      <c r="F35" s="178">
        <v>27.2</v>
      </c>
      <c r="G35" s="177">
        <v>65.84</v>
      </c>
      <c r="H35" s="177">
        <v>1269.1200000000001</v>
      </c>
      <c r="I35" s="54">
        <v>37.810000000000009</v>
      </c>
      <c r="J35" s="45">
        <v>203.31000000000003</v>
      </c>
      <c r="K35" s="45">
        <v>323.39999999999992</v>
      </c>
      <c r="L35" s="45">
        <v>3225.96</v>
      </c>
      <c r="M35" s="178">
        <v>8675.7200000000012</v>
      </c>
    </row>
    <row r="36" spans="2:13" ht="15.6" x14ac:dyDescent="0.3">
      <c r="B36" s="228" t="s">
        <v>456</v>
      </c>
      <c r="C36" s="178">
        <v>586.49</v>
      </c>
      <c r="D36" s="54">
        <v>11.139999999999999</v>
      </c>
      <c r="E36" s="45">
        <v>475.68</v>
      </c>
      <c r="F36" s="178">
        <v>8.32</v>
      </c>
      <c r="G36" s="177">
        <v>17.04</v>
      </c>
      <c r="H36" s="177">
        <v>332.46999999999997</v>
      </c>
      <c r="I36" s="54">
        <v>10.019999999999998</v>
      </c>
      <c r="J36" s="45">
        <v>38.120000000000012</v>
      </c>
      <c r="K36" s="45">
        <v>34.200000000000003</v>
      </c>
      <c r="L36" s="45">
        <v>580.78</v>
      </c>
      <c r="M36" s="178">
        <v>2094.2600000000002</v>
      </c>
    </row>
    <row r="37" spans="2:13" x14ac:dyDescent="0.3">
      <c r="B37" s="228" t="s">
        <v>464</v>
      </c>
      <c r="C37" s="178">
        <v>128.10999999999999</v>
      </c>
      <c r="D37" s="54">
        <v>43.099999999999994</v>
      </c>
      <c r="E37" s="45">
        <v>441.4</v>
      </c>
      <c r="F37" s="178">
        <v>15.010000000000002</v>
      </c>
      <c r="G37" s="177">
        <v>48.730000000000004</v>
      </c>
      <c r="H37" s="177">
        <v>553.59000000000015</v>
      </c>
      <c r="I37" s="54">
        <v>2.7600000000000002</v>
      </c>
      <c r="J37" s="45">
        <v>42.560000000000009</v>
      </c>
      <c r="K37" s="45">
        <v>83.92</v>
      </c>
      <c r="L37" s="45">
        <v>1661.9299999999996</v>
      </c>
      <c r="M37" s="178">
        <v>3021.1099999999997</v>
      </c>
    </row>
    <row r="38" spans="2:13" x14ac:dyDescent="0.3">
      <c r="B38" s="185" t="s">
        <v>458</v>
      </c>
      <c r="C38" s="52">
        <v>5132.2699999999995</v>
      </c>
      <c r="D38" s="89">
        <v>337.56000000000006</v>
      </c>
      <c r="E38" s="46">
        <v>6863.33</v>
      </c>
      <c r="F38" s="52">
        <v>207.25999999999996</v>
      </c>
      <c r="G38" s="75">
        <v>364.43</v>
      </c>
      <c r="H38" s="75">
        <v>5402.1900000000005</v>
      </c>
      <c r="I38" s="89">
        <v>104.68</v>
      </c>
      <c r="J38" s="46">
        <v>610.01000000000022</v>
      </c>
      <c r="K38" s="46">
        <v>1014.5099999999999</v>
      </c>
      <c r="L38" s="46">
        <v>13307.5</v>
      </c>
      <c r="M38" s="52">
        <v>33343.740000000005</v>
      </c>
    </row>
    <row r="39" spans="2:13" x14ac:dyDescent="0.3">
      <c r="B39" s="185" t="s">
        <v>459</v>
      </c>
      <c r="C39" s="52">
        <f>C38/$M$38*100</f>
        <v>15.392004616158831</v>
      </c>
      <c r="D39" s="89">
        <f t="shared" ref="D39:L39" si="1">D38/$M$38*100</f>
        <v>1.0123639399779389</v>
      </c>
      <c r="E39" s="46">
        <f t="shared" si="1"/>
        <v>20.583563811378085</v>
      </c>
      <c r="F39" s="52">
        <f t="shared" si="1"/>
        <v>0.62158594086926033</v>
      </c>
      <c r="G39" s="75">
        <f t="shared" si="1"/>
        <v>1.0929487813904497</v>
      </c>
      <c r="H39" s="75">
        <f t="shared" si="1"/>
        <v>16.201511887988566</v>
      </c>
      <c r="I39" s="89">
        <f t="shared" si="1"/>
        <v>0.31394198731156131</v>
      </c>
      <c r="J39" s="46">
        <f t="shared" si="1"/>
        <v>1.8294588429492318</v>
      </c>
      <c r="K39" s="46">
        <f t="shared" si="1"/>
        <v>3.0425801064907527</v>
      </c>
      <c r="L39" s="46">
        <f t="shared" si="1"/>
        <v>39.910040085485306</v>
      </c>
      <c r="M39" s="52">
        <f>M38/$M$56*100</f>
        <v>58.022705667333319</v>
      </c>
    </row>
    <row r="40" spans="2:13" x14ac:dyDescent="0.3">
      <c r="B40" s="258"/>
      <c r="C40" s="114"/>
      <c r="D40" s="115"/>
      <c r="E40" s="113"/>
      <c r="F40" s="114"/>
      <c r="G40" s="259"/>
      <c r="H40" s="259"/>
      <c r="I40" s="115"/>
      <c r="J40" s="113"/>
      <c r="K40" s="113"/>
      <c r="L40" s="113"/>
      <c r="M40" s="114"/>
    </row>
    <row r="41" spans="2:13" ht="15.6" x14ac:dyDescent="0.3">
      <c r="B41" s="185" t="s">
        <v>488</v>
      </c>
      <c r="C41" s="24"/>
      <c r="D41" s="79"/>
      <c r="E41" s="23"/>
      <c r="F41" s="24"/>
      <c r="G41" s="10"/>
      <c r="H41" s="10"/>
      <c r="I41" s="79"/>
      <c r="J41" s="23"/>
      <c r="K41" s="23"/>
      <c r="L41" s="23"/>
      <c r="M41" s="24"/>
    </row>
    <row r="42" spans="2:13" x14ac:dyDescent="0.3">
      <c r="B42" s="228" t="s">
        <v>448</v>
      </c>
      <c r="C42" s="178">
        <v>10.94</v>
      </c>
      <c r="D42" s="54">
        <v>8.8299999999999983</v>
      </c>
      <c r="E42" s="45">
        <v>27.969999999999995</v>
      </c>
      <c r="F42" s="178">
        <v>0.39999999999999997</v>
      </c>
      <c r="G42" s="177">
        <v>4.54</v>
      </c>
      <c r="H42" s="177">
        <v>176.60999999999999</v>
      </c>
      <c r="I42" s="54">
        <v>2.34</v>
      </c>
      <c r="J42" s="45">
        <v>7.4599999999999991</v>
      </c>
      <c r="K42" s="45">
        <v>65.290000000000006</v>
      </c>
      <c r="L42" s="45">
        <v>403.00999999999993</v>
      </c>
      <c r="M42" s="178">
        <v>707.38999999999987</v>
      </c>
    </row>
    <row r="43" spans="2:13" x14ac:dyDescent="0.3">
      <c r="B43" s="228" t="s">
        <v>461</v>
      </c>
      <c r="C43" s="178">
        <v>7.06</v>
      </c>
      <c r="D43" s="54">
        <v>1.65</v>
      </c>
      <c r="E43" s="45">
        <v>5.2</v>
      </c>
      <c r="F43" s="178">
        <v>0.01</v>
      </c>
      <c r="G43" s="177">
        <v>0</v>
      </c>
      <c r="H43" s="177">
        <v>0.74</v>
      </c>
      <c r="I43" s="54">
        <v>0.43000000000000005</v>
      </c>
      <c r="J43" s="45">
        <v>0.35</v>
      </c>
      <c r="K43" s="45">
        <v>4.46</v>
      </c>
      <c r="L43" s="45">
        <v>29.979999999999997</v>
      </c>
      <c r="M43" s="178">
        <v>49.879999999999995</v>
      </c>
    </row>
    <row r="44" spans="2:13" x14ac:dyDescent="0.3">
      <c r="B44" s="228" t="s">
        <v>450</v>
      </c>
      <c r="C44" s="178">
        <v>36.840000000000003</v>
      </c>
      <c r="D44" s="54">
        <v>9.9400000000000013</v>
      </c>
      <c r="E44" s="45">
        <v>31.430000000000003</v>
      </c>
      <c r="F44" s="178">
        <v>0</v>
      </c>
      <c r="G44" s="177">
        <v>0</v>
      </c>
      <c r="H44" s="177">
        <v>0</v>
      </c>
      <c r="I44" s="54">
        <v>0</v>
      </c>
      <c r="J44" s="45">
        <v>0</v>
      </c>
      <c r="K44" s="45">
        <v>0</v>
      </c>
      <c r="L44" s="45">
        <v>0</v>
      </c>
      <c r="M44" s="178">
        <v>78.210000000000008</v>
      </c>
    </row>
    <row r="45" spans="2:13" ht="15.6" x14ac:dyDescent="0.3">
      <c r="B45" s="228" t="s">
        <v>469</v>
      </c>
      <c r="C45" s="178">
        <v>1.65</v>
      </c>
      <c r="D45" s="54">
        <v>3.76</v>
      </c>
      <c r="E45" s="45">
        <v>23.38</v>
      </c>
      <c r="F45" s="178">
        <v>0.42</v>
      </c>
      <c r="G45" s="177">
        <v>0.47</v>
      </c>
      <c r="H45" s="177">
        <v>16.72</v>
      </c>
      <c r="I45" s="54">
        <v>0</v>
      </c>
      <c r="J45" s="45">
        <v>0.47</v>
      </c>
      <c r="K45" s="45">
        <v>5.71</v>
      </c>
      <c r="L45" s="45">
        <v>83.100000000000009</v>
      </c>
      <c r="M45" s="178">
        <v>135.68</v>
      </c>
    </row>
    <row r="46" spans="2:13" x14ac:dyDescent="0.3">
      <c r="B46" s="228" t="s">
        <v>462</v>
      </c>
      <c r="C46" s="178">
        <v>0</v>
      </c>
      <c r="D46" s="54">
        <v>0</v>
      </c>
      <c r="E46" s="45">
        <v>0</v>
      </c>
      <c r="F46" s="178">
        <v>0</v>
      </c>
      <c r="G46" s="177">
        <v>0</v>
      </c>
      <c r="H46" s="177">
        <v>0</v>
      </c>
      <c r="I46" s="54">
        <v>0</v>
      </c>
      <c r="J46" s="45">
        <v>0</v>
      </c>
      <c r="K46" s="45">
        <v>0</v>
      </c>
      <c r="L46" s="45">
        <v>0</v>
      </c>
      <c r="M46" s="178">
        <v>0</v>
      </c>
    </row>
    <row r="47" spans="2:13" x14ac:dyDescent="0.3">
      <c r="B47" s="228" t="s">
        <v>463</v>
      </c>
      <c r="C47" s="178">
        <v>0</v>
      </c>
      <c r="D47" s="54">
        <v>0</v>
      </c>
      <c r="E47" s="45">
        <v>0</v>
      </c>
      <c r="F47" s="178">
        <v>1.46</v>
      </c>
      <c r="G47" s="177">
        <v>2.11</v>
      </c>
      <c r="H47" s="177">
        <v>80.87</v>
      </c>
      <c r="I47" s="54">
        <v>0</v>
      </c>
      <c r="J47" s="45">
        <v>0</v>
      </c>
      <c r="K47" s="45">
        <v>0</v>
      </c>
      <c r="L47" s="45">
        <v>0</v>
      </c>
      <c r="M47" s="178">
        <v>84.44</v>
      </c>
    </row>
    <row r="48" spans="2:13" x14ac:dyDescent="0.3">
      <c r="B48" s="228" t="s">
        <v>1374</v>
      </c>
      <c r="C48" s="178">
        <v>0</v>
      </c>
      <c r="D48" s="54">
        <v>0</v>
      </c>
      <c r="E48" s="45">
        <v>0</v>
      </c>
      <c r="F48" s="178">
        <v>0</v>
      </c>
      <c r="G48" s="177">
        <v>0</v>
      </c>
      <c r="H48" s="177">
        <v>0</v>
      </c>
      <c r="I48" s="54">
        <v>0</v>
      </c>
      <c r="J48" s="45">
        <v>0</v>
      </c>
      <c r="K48" s="45">
        <v>0</v>
      </c>
      <c r="L48" s="45">
        <v>0</v>
      </c>
      <c r="M48" s="178">
        <v>0</v>
      </c>
    </row>
    <row r="49" spans="2:13" x14ac:dyDescent="0.3">
      <c r="B49" s="147" t="s">
        <v>479</v>
      </c>
      <c r="C49" s="178">
        <v>243.15</v>
      </c>
      <c r="D49" s="54">
        <v>83.09</v>
      </c>
      <c r="E49" s="45">
        <v>268.16999999999996</v>
      </c>
      <c r="F49" s="178">
        <v>8.3000000000000007</v>
      </c>
      <c r="G49" s="177">
        <v>15.209999999999999</v>
      </c>
      <c r="H49" s="177">
        <v>740.80000000000007</v>
      </c>
      <c r="I49" s="54">
        <v>0.3600000000000001</v>
      </c>
      <c r="J49" s="45">
        <v>12.350000000000001</v>
      </c>
      <c r="K49" s="45">
        <v>83.13</v>
      </c>
      <c r="L49" s="45">
        <v>443.24999999999994</v>
      </c>
      <c r="M49" s="178">
        <v>1897.81</v>
      </c>
    </row>
    <row r="50" spans="2:13" x14ac:dyDescent="0.3">
      <c r="B50" s="228" t="s">
        <v>455</v>
      </c>
      <c r="C50" s="178">
        <v>337.73</v>
      </c>
      <c r="D50" s="54">
        <v>1.19</v>
      </c>
      <c r="E50" s="45">
        <v>90.78</v>
      </c>
      <c r="F50" s="178">
        <v>1.3800000000000001</v>
      </c>
      <c r="G50" s="177">
        <v>11.95</v>
      </c>
      <c r="H50" s="177">
        <v>248.48</v>
      </c>
      <c r="I50" s="54">
        <v>14.74</v>
      </c>
      <c r="J50" s="45">
        <v>25.039999999999996</v>
      </c>
      <c r="K50" s="45">
        <v>163.20000000000005</v>
      </c>
      <c r="L50" s="45">
        <v>1163.19</v>
      </c>
      <c r="M50" s="178">
        <v>2057.6800000000003</v>
      </c>
    </row>
    <row r="51" spans="2:13" ht="15.6" x14ac:dyDescent="0.3">
      <c r="B51" s="228" t="s">
        <v>456</v>
      </c>
      <c r="C51" s="178">
        <v>76.16</v>
      </c>
      <c r="D51" s="54">
        <v>1.17</v>
      </c>
      <c r="E51" s="45">
        <v>89.5</v>
      </c>
      <c r="F51" s="178">
        <v>0.11</v>
      </c>
      <c r="G51" s="177">
        <v>0.33</v>
      </c>
      <c r="H51" s="177">
        <v>33.020000000000003</v>
      </c>
      <c r="I51" s="54">
        <v>2.59</v>
      </c>
      <c r="J51" s="45">
        <v>3.2</v>
      </c>
      <c r="K51" s="45">
        <v>20.820000000000004</v>
      </c>
      <c r="L51" s="45">
        <v>160.51</v>
      </c>
      <c r="M51" s="178">
        <v>387.40999999999997</v>
      </c>
    </row>
    <row r="52" spans="2:13" x14ac:dyDescent="0.3">
      <c r="B52" s="228" t="s">
        <v>464</v>
      </c>
      <c r="C52" s="178">
        <v>51.92</v>
      </c>
      <c r="D52" s="54">
        <v>0.43000000000000005</v>
      </c>
      <c r="E52" s="45">
        <v>69.419999999999987</v>
      </c>
      <c r="F52" s="178">
        <v>1.68</v>
      </c>
      <c r="G52" s="177">
        <v>1.2400000000000002</v>
      </c>
      <c r="H52" s="177">
        <v>88.54</v>
      </c>
      <c r="I52" s="54">
        <v>11.450000000000001</v>
      </c>
      <c r="J52" s="45">
        <v>15.18</v>
      </c>
      <c r="K52" s="45">
        <v>44.58</v>
      </c>
      <c r="L52" s="45">
        <v>206.64</v>
      </c>
      <c r="M52" s="178">
        <v>491.08</v>
      </c>
    </row>
    <row r="53" spans="2:13" x14ac:dyDescent="0.3">
      <c r="B53" s="185" t="s">
        <v>458</v>
      </c>
      <c r="C53" s="52">
        <v>765.44999999999993</v>
      </c>
      <c r="D53" s="89">
        <v>110.06000000000002</v>
      </c>
      <c r="E53" s="46">
        <v>605.84999999999991</v>
      </c>
      <c r="F53" s="52">
        <v>13.76</v>
      </c>
      <c r="G53" s="75">
        <v>35.85</v>
      </c>
      <c r="H53" s="75">
        <v>1385.78</v>
      </c>
      <c r="I53" s="89">
        <v>31.910000000000004</v>
      </c>
      <c r="J53" s="46">
        <v>64.050000000000011</v>
      </c>
      <c r="K53" s="46">
        <v>387.19</v>
      </c>
      <c r="L53" s="46">
        <v>2489.6799999999998</v>
      </c>
      <c r="M53" s="52">
        <v>5889.58</v>
      </c>
    </row>
    <row r="54" spans="2:13" x14ac:dyDescent="0.3">
      <c r="B54" s="185" t="s">
        <v>459</v>
      </c>
      <c r="C54" s="52">
        <f>C53/$M$53*100</f>
        <v>12.996682276155514</v>
      </c>
      <c r="D54" s="89">
        <f t="shared" ref="D54:L54" si="2">D53/$M$53*100</f>
        <v>1.8687240855884464</v>
      </c>
      <c r="E54" s="46">
        <f t="shared" si="2"/>
        <v>10.286811623239686</v>
      </c>
      <c r="F54" s="52">
        <f t="shared" si="2"/>
        <v>0.23363295854712898</v>
      </c>
      <c r="G54" s="75">
        <f t="shared" si="2"/>
        <v>0.60870214854030347</v>
      </c>
      <c r="H54" s="75">
        <f t="shared" si="2"/>
        <v>23.529351838331426</v>
      </c>
      <c r="I54" s="89">
        <f t="shared" si="2"/>
        <v>0.54180433918887261</v>
      </c>
      <c r="J54" s="46">
        <f t="shared" si="2"/>
        <v>1.0875138804464837</v>
      </c>
      <c r="K54" s="46">
        <f t="shared" si="2"/>
        <v>6.5741529956295706</v>
      </c>
      <c r="L54" s="46">
        <f t="shared" si="2"/>
        <v>42.272623854332565</v>
      </c>
      <c r="M54" s="52">
        <f>M53/$M$56*100</f>
        <v>10.248681367003607</v>
      </c>
    </row>
    <row r="55" spans="2:13" x14ac:dyDescent="0.3">
      <c r="B55" s="185"/>
      <c r="C55" s="77"/>
      <c r="D55" s="186"/>
      <c r="E55" s="27"/>
      <c r="F55" s="77"/>
      <c r="G55" s="187"/>
      <c r="H55" s="187"/>
      <c r="I55" s="186"/>
      <c r="J55" s="27"/>
      <c r="K55" s="27"/>
      <c r="L55" s="27"/>
      <c r="M55" s="77"/>
    </row>
    <row r="56" spans="2:13" ht="15" thickBot="1" x14ac:dyDescent="0.35">
      <c r="B56" s="151" t="s">
        <v>97</v>
      </c>
      <c r="C56" s="180">
        <f>C53+C38+C23</f>
        <v>8686.7599999999984</v>
      </c>
      <c r="D56" s="90">
        <f t="shared" ref="D56:M56" si="3">D53+D38+D23</f>
        <v>563.6400000000001</v>
      </c>
      <c r="E56" s="47">
        <f t="shared" si="3"/>
        <v>10889.62</v>
      </c>
      <c r="F56" s="180">
        <f t="shared" si="3"/>
        <v>287.85999999999996</v>
      </c>
      <c r="G56" s="179">
        <f t="shared" si="3"/>
        <v>568.59</v>
      </c>
      <c r="H56" s="179">
        <f t="shared" si="3"/>
        <v>11950.49</v>
      </c>
      <c r="I56" s="90">
        <f t="shared" si="3"/>
        <v>189.17000000000002</v>
      </c>
      <c r="J56" s="47">
        <f t="shared" si="3"/>
        <v>749.35000000000014</v>
      </c>
      <c r="K56" s="47">
        <f t="shared" si="3"/>
        <v>1728.3799999999999</v>
      </c>
      <c r="L56" s="47">
        <f t="shared" si="3"/>
        <v>21852.85</v>
      </c>
      <c r="M56" s="180">
        <f t="shared" si="3"/>
        <v>57466.710000000006</v>
      </c>
    </row>
    <row r="57" spans="2:13" x14ac:dyDescent="0.3">
      <c r="B57" s="478" t="s">
        <v>1245</v>
      </c>
      <c r="C57" s="470"/>
      <c r="D57" s="470"/>
    </row>
    <row r="58" spans="2:13" x14ac:dyDescent="0.3">
      <c r="B58" s="478" t="s">
        <v>1278</v>
      </c>
      <c r="C58" s="471"/>
      <c r="D58" s="470"/>
      <c r="E58" s="8"/>
      <c r="F58" s="8"/>
      <c r="G58" s="8"/>
      <c r="H58" s="8"/>
      <c r="I58" s="8"/>
      <c r="J58" s="8"/>
      <c r="K58" s="8"/>
      <c r="L58" s="8"/>
      <c r="M58" s="8"/>
    </row>
    <row r="59" spans="2:13" x14ac:dyDescent="0.3">
      <c r="B59" s="478" t="s">
        <v>1279</v>
      </c>
      <c r="C59" s="471"/>
      <c r="D59" s="470"/>
    </row>
    <row r="60" spans="2:13" x14ac:dyDescent="0.3">
      <c r="B60" s="478" t="s">
        <v>1266</v>
      </c>
      <c r="C60" s="471"/>
      <c r="D60" s="470"/>
    </row>
    <row r="61" spans="2:13" x14ac:dyDescent="0.3">
      <c r="B61" s="478" t="s">
        <v>1280</v>
      </c>
      <c r="C61" s="471"/>
      <c r="D61" s="470"/>
    </row>
    <row r="62" spans="2:13" x14ac:dyDescent="0.3">
      <c r="C62" s="489"/>
      <c r="D62" s="490"/>
    </row>
  </sheetData>
  <mergeCells count="12">
    <mergeCell ref="I4:L4"/>
    <mergeCell ref="I5:L5"/>
    <mergeCell ref="B2:B8"/>
    <mergeCell ref="C2:L2"/>
    <mergeCell ref="M2:M8"/>
    <mergeCell ref="D3:E3"/>
    <mergeCell ref="D4:E4"/>
    <mergeCell ref="D5:E5"/>
    <mergeCell ref="F3:H3"/>
    <mergeCell ref="F4:H4"/>
    <mergeCell ref="F5:H5"/>
    <mergeCell ref="I3:L3"/>
  </mergeCells>
  <pageMargins left="0.511811024" right="0.511811024" top="0.78740157499999996" bottom="0.78740157499999996" header="0.31496062000000002" footer="0.31496062000000002"/>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1:M44"/>
  <sheetViews>
    <sheetView showGridLines="0" workbookViewId="0"/>
  </sheetViews>
  <sheetFormatPr defaultRowHeight="14.4" x14ac:dyDescent="0.3"/>
  <cols>
    <col min="2" max="2" width="26.88671875" customWidth="1"/>
    <col min="3" max="7" width="11.6640625" customWidth="1"/>
  </cols>
  <sheetData>
    <row r="1" spans="2:13" ht="15" thickBot="1" x14ac:dyDescent="0.35">
      <c r="B1" s="516" t="s">
        <v>489</v>
      </c>
      <c r="C1" s="516"/>
      <c r="D1" s="516"/>
      <c r="E1" s="516"/>
      <c r="F1" s="516"/>
      <c r="G1" s="516"/>
      <c r="H1" s="465"/>
      <c r="I1" s="465"/>
      <c r="J1" s="465"/>
      <c r="K1" s="465"/>
      <c r="L1" s="465"/>
      <c r="M1" s="465"/>
    </row>
    <row r="2" spans="2:13" ht="15" thickBot="1" x14ac:dyDescent="0.35">
      <c r="B2" s="564" t="s">
        <v>444</v>
      </c>
      <c r="C2" s="531" t="s">
        <v>261</v>
      </c>
      <c r="D2" s="533"/>
      <c r="E2" s="533"/>
      <c r="F2" s="532"/>
      <c r="G2" s="534" t="s">
        <v>27</v>
      </c>
    </row>
    <row r="3" spans="2:13" x14ac:dyDescent="0.3">
      <c r="B3" s="566"/>
      <c r="C3" s="529" t="s">
        <v>386</v>
      </c>
      <c r="D3" s="550" t="s">
        <v>252</v>
      </c>
      <c r="E3" s="529" t="s">
        <v>253</v>
      </c>
      <c r="F3" s="243" t="s">
        <v>445</v>
      </c>
      <c r="G3" s="539"/>
    </row>
    <row r="4" spans="2:13" ht="15" thickBot="1" x14ac:dyDescent="0.35">
      <c r="B4" s="565"/>
      <c r="C4" s="530"/>
      <c r="D4" s="551"/>
      <c r="E4" s="530"/>
      <c r="F4" s="183" t="s">
        <v>446</v>
      </c>
      <c r="G4" s="535"/>
    </row>
    <row r="5" spans="2:13" x14ac:dyDescent="0.3">
      <c r="B5" s="228"/>
      <c r="C5" s="174" t="s">
        <v>67</v>
      </c>
      <c r="D5" s="227" t="s">
        <v>67</v>
      </c>
      <c r="E5" s="173" t="s">
        <v>67</v>
      </c>
      <c r="F5" s="243" t="s">
        <v>67</v>
      </c>
      <c r="G5" s="13" t="s">
        <v>67</v>
      </c>
    </row>
    <row r="6" spans="2:13" x14ac:dyDescent="0.3">
      <c r="B6" s="185"/>
      <c r="C6" s="27"/>
      <c r="D6" s="244"/>
      <c r="E6" s="186"/>
      <c r="F6" s="244"/>
      <c r="G6" s="187"/>
    </row>
    <row r="7" spans="2:13" x14ac:dyDescent="0.3">
      <c r="B7" s="185"/>
      <c r="C7" s="27"/>
      <c r="D7" s="244"/>
      <c r="E7" s="186"/>
      <c r="F7" s="244"/>
      <c r="G7" s="187"/>
    </row>
    <row r="8" spans="2:13" ht="15.6" x14ac:dyDescent="0.3">
      <c r="B8" s="184" t="s">
        <v>490</v>
      </c>
      <c r="C8" s="27"/>
      <c r="D8" s="244"/>
      <c r="E8" s="186"/>
      <c r="F8" s="244"/>
      <c r="G8" s="187"/>
    </row>
    <row r="9" spans="2:13" x14ac:dyDescent="0.3">
      <c r="B9" s="265" t="s">
        <v>448</v>
      </c>
      <c r="C9" s="48">
        <v>302</v>
      </c>
      <c r="D9" s="248">
        <v>759</v>
      </c>
      <c r="E9" s="205">
        <v>254</v>
      </c>
      <c r="F9" s="248">
        <v>2443</v>
      </c>
      <c r="G9" s="42">
        <v>3758</v>
      </c>
    </row>
    <row r="10" spans="2:13" x14ac:dyDescent="0.3">
      <c r="B10" s="265" t="s">
        <v>461</v>
      </c>
      <c r="C10" s="48">
        <v>181</v>
      </c>
      <c r="D10" s="248">
        <v>228</v>
      </c>
      <c r="E10" s="205">
        <v>163</v>
      </c>
      <c r="F10" s="248">
        <v>837</v>
      </c>
      <c r="G10" s="42">
        <v>1409</v>
      </c>
    </row>
    <row r="11" spans="2:13" x14ac:dyDescent="0.3">
      <c r="B11" s="265" t="s">
        <v>450</v>
      </c>
      <c r="C11" s="48">
        <v>169</v>
      </c>
      <c r="D11" s="248">
        <v>147</v>
      </c>
      <c r="E11" s="205">
        <v>224</v>
      </c>
      <c r="F11" s="248">
        <v>214</v>
      </c>
      <c r="G11" s="42">
        <v>754</v>
      </c>
    </row>
    <row r="12" spans="2:13" ht="15.6" x14ac:dyDescent="0.3">
      <c r="B12" s="265" t="s">
        <v>451</v>
      </c>
      <c r="C12" s="48">
        <v>108</v>
      </c>
      <c r="D12" s="248">
        <v>181</v>
      </c>
      <c r="E12" s="205">
        <v>33</v>
      </c>
      <c r="F12" s="248">
        <v>401</v>
      </c>
      <c r="G12" s="42">
        <v>723</v>
      </c>
    </row>
    <row r="13" spans="2:13" x14ac:dyDescent="0.3">
      <c r="B13" s="265" t="s">
        <v>462</v>
      </c>
      <c r="C13" s="48">
        <v>8</v>
      </c>
      <c r="D13" s="248">
        <v>5</v>
      </c>
      <c r="E13" s="205">
        <v>0</v>
      </c>
      <c r="F13" s="248">
        <v>22</v>
      </c>
      <c r="G13" s="42">
        <v>35</v>
      </c>
    </row>
    <row r="14" spans="2:13" x14ac:dyDescent="0.3">
      <c r="B14" s="265" t="s">
        <v>463</v>
      </c>
      <c r="C14" s="48">
        <v>0</v>
      </c>
      <c r="D14" s="248">
        <v>0</v>
      </c>
      <c r="E14" s="205">
        <v>7</v>
      </c>
      <c r="F14" s="248">
        <v>8</v>
      </c>
      <c r="G14" s="42">
        <v>15</v>
      </c>
    </row>
    <row r="15" spans="2:13" x14ac:dyDescent="0.3">
      <c r="B15" s="265" t="s">
        <v>1374</v>
      </c>
      <c r="C15" s="48">
        <v>5</v>
      </c>
      <c r="D15" s="248">
        <v>0</v>
      </c>
      <c r="E15" s="205">
        <v>0</v>
      </c>
      <c r="F15" s="248">
        <v>0</v>
      </c>
      <c r="G15" s="42">
        <v>5</v>
      </c>
    </row>
    <row r="16" spans="2:13" x14ac:dyDescent="0.3">
      <c r="B16" s="265" t="s">
        <v>454</v>
      </c>
      <c r="C16" s="48">
        <v>2090</v>
      </c>
      <c r="D16" s="248">
        <v>2073</v>
      </c>
      <c r="E16" s="205">
        <v>3331</v>
      </c>
      <c r="F16" s="248">
        <v>6717</v>
      </c>
      <c r="G16" s="42">
        <v>14211</v>
      </c>
    </row>
    <row r="17" spans="2:7" x14ac:dyDescent="0.3">
      <c r="B17" s="265" t="s">
        <v>455</v>
      </c>
      <c r="C17" s="48">
        <v>741</v>
      </c>
      <c r="D17" s="248">
        <v>799</v>
      </c>
      <c r="E17" s="205">
        <v>1089</v>
      </c>
      <c r="F17" s="248">
        <v>7701</v>
      </c>
      <c r="G17" s="42">
        <v>10330</v>
      </c>
    </row>
    <row r="18" spans="2:7" ht="15.6" x14ac:dyDescent="0.3">
      <c r="B18" s="265" t="s">
        <v>456</v>
      </c>
      <c r="C18" s="48">
        <v>155</v>
      </c>
      <c r="D18" s="248">
        <v>358</v>
      </c>
      <c r="E18" s="205">
        <v>492</v>
      </c>
      <c r="F18" s="248">
        <v>1273</v>
      </c>
      <c r="G18" s="42">
        <v>2278</v>
      </c>
    </row>
    <row r="19" spans="2:7" x14ac:dyDescent="0.3">
      <c r="B19" s="265" t="s">
        <v>464</v>
      </c>
      <c r="C19" s="48">
        <v>535</v>
      </c>
      <c r="D19" s="248">
        <v>538</v>
      </c>
      <c r="E19" s="205">
        <v>1073</v>
      </c>
      <c r="F19" s="248">
        <v>1720</v>
      </c>
      <c r="G19" s="42">
        <v>3866</v>
      </c>
    </row>
    <row r="20" spans="2:7" x14ac:dyDescent="0.3">
      <c r="B20" s="270" t="s">
        <v>458</v>
      </c>
      <c r="C20" s="49">
        <v>4294</v>
      </c>
      <c r="D20" s="249">
        <v>5088</v>
      </c>
      <c r="E20" s="206">
        <v>6666</v>
      </c>
      <c r="F20" s="249">
        <v>21336</v>
      </c>
      <c r="G20" s="43">
        <v>37384</v>
      </c>
    </row>
    <row r="21" spans="2:7" x14ac:dyDescent="0.3">
      <c r="B21" s="270" t="s">
        <v>459</v>
      </c>
      <c r="C21" s="46">
        <f>C20/$G$20*100</f>
        <v>11.486197303659319</v>
      </c>
      <c r="D21" s="247">
        <f t="shared" ref="D21:F21" si="0">D20/$G$20*100</f>
        <v>13.610100577787287</v>
      </c>
      <c r="E21" s="89">
        <f t="shared" si="0"/>
        <v>17.831157714530281</v>
      </c>
      <c r="F21" s="247">
        <f t="shared" si="0"/>
        <v>57.072544404023105</v>
      </c>
      <c r="G21" s="75">
        <f>G20/$G$38*100</f>
        <v>52.904631844105118</v>
      </c>
    </row>
    <row r="22" spans="2:7" x14ac:dyDescent="0.3">
      <c r="B22" s="184"/>
      <c r="C22" s="27"/>
      <c r="D22" s="244"/>
      <c r="E22" s="186"/>
      <c r="F22" s="244"/>
      <c r="G22" s="187"/>
    </row>
    <row r="23" spans="2:7" ht="15.6" x14ac:dyDescent="0.3">
      <c r="B23" s="184" t="s">
        <v>491</v>
      </c>
      <c r="C23" s="27"/>
      <c r="D23" s="244"/>
      <c r="E23" s="186"/>
      <c r="F23" s="244"/>
      <c r="G23" s="187"/>
    </row>
    <row r="24" spans="2:7" x14ac:dyDescent="0.3">
      <c r="B24" s="265" t="s">
        <v>448</v>
      </c>
      <c r="C24" s="48">
        <v>272</v>
      </c>
      <c r="D24" s="248">
        <v>386</v>
      </c>
      <c r="E24" s="205">
        <v>381</v>
      </c>
      <c r="F24" s="248">
        <v>2694</v>
      </c>
      <c r="G24" s="42">
        <v>3733</v>
      </c>
    </row>
    <row r="25" spans="2:7" x14ac:dyDescent="0.3">
      <c r="B25" s="265" t="s">
        <v>461</v>
      </c>
      <c r="C25" s="48">
        <v>105</v>
      </c>
      <c r="D25" s="248">
        <v>189</v>
      </c>
      <c r="E25" s="205">
        <v>255</v>
      </c>
      <c r="F25" s="248">
        <v>827</v>
      </c>
      <c r="G25" s="42">
        <v>1376</v>
      </c>
    </row>
    <row r="26" spans="2:7" x14ac:dyDescent="0.3">
      <c r="B26" s="265" t="s">
        <v>450</v>
      </c>
      <c r="C26" s="48">
        <v>41</v>
      </c>
      <c r="D26" s="248">
        <v>60</v>
      </c>
      <c r="E26" s="205">
        <v>75</v>
      </c>
      <c r="F26" s="248">
        <v>97</v>
      </c>
      <c r="G26" s="42">
        <v>273</v>
      </c>
    </row>
    <row r="27" spans="2:7" ht="15.6" x14ac:dyDescent="0.3">
      <c r="B27" s="265" t="s">
        <v>451</v>
      </c>
      <c r="C27" s="48">
        <v>101</v>
      </c>
      <c r="D27" s="248">
        <v>11</v>
      </c>
      <c r="E27" s="205">
        <v>24</v>
      </c>
      <c r="F27" s="248">
        <v>339</v>
      </c>
      <c r="G27" s="42">
        <v>475</v>
      </c>
    </row>
    <row r="28" spans="2:7" x14ac:dyDescent="0.3">
      <c r="B28" s="265" t="s">
        <v>462</v>
      </c>
      <c r="C28" s="48">
        <v>0</v>
      </c>
      <c r="D28" s="248">
        <v>7</v>
      </c>
      <c r="E28" s="205">
        <v>0</v>
      </c>
      <c r="F28" s="248">
        <v>16</v>
      </c>
      <c r="G28" s="42">
        <v>23</v>
      </c>
    </row>
    <row r="29" spans="2:7" x14ac:dyDescent="0.3">
      <c r="B29" s="265" t="s">
        <v>463</v>
      </c>
      <c r="C29" s="48">
        <v>0</v>
      </c>
      <c r="D29" s="248">
        <v>0</v>
      </c>
      <c r="E29" s="205">
        <v>0</v>
      </c>
      <c r="F29" s="248">
        <v>3</v>
      </c>
      <c r="G29" s="42">
        <v>3</v>
      </c>
    </row>
    <row r="30" spans="2:7" x14ac:dyDescent="0.3">
      <c r="B30" s="265" t="s">
        <v>1374</v>
      </c>
      <c r="C30" s="48">
        <v>23</v>
      </c>
      <c r="D30" s="248">
        <v>5</v>
      </c>
      <c r="E30" s="205">
        <v>4</v>
      </c>
      <c r="F30" s="248">
        <v>0</v>
      </c>
      <c r="G30" s="42">
        <v>32</v>
      </c>
    </row>
    <row r="31" spans="2:7" x14ac:dyDescent="0.3">
      <c r="B31" s="265" t="s">
        <v>454</v>
      </c>
      <c r="C31" s="48">
        <v>1936</v>
      </c>
      <c r="D31" s="248">
        <v>2559</v>
      </c>
      <c r="E31" s="205">
        <v>2288</v>
      </c>
      <c r="F31" s="248">
        <v>6749</v>
      </c>
      <c r="G31" s="42">
        <v>13532</v>
      </c>
    </row>
    <row r="32" spans="2:7" x14ac:dyDescent="0.3">
      <c r="B32" s="265" t="s">
        <v>455</v>
      </c>
      <c r="C32" s="48">
        <v>290</v>
      </c>
      <c r="D32" s="248">
        <v>629</v>
      </c>
      <c r="E32" s="205">
        <v>960</v>
      </c>
      <c r="F32" s="248">
        <v>6785</v>
      </c>
      <c r="G32" s="42">
        <v>8664</v>
      </c>
    </row>
    <row r="33" spans="2:7" ht="15.6" x14ac:dyDescent="0.3">
      <c r="B33" s="265" t="s">
        <v>456</v>
      </c>
      <c r="C33" s="48">
        <v>274</v>
      </c>
      <c r="D33" s="248">
        <v>447</v>
      </c>
      <c r="E33" s="205">
        <v>452</v>
      </c>
      <c r="F33" s="248">
        <v>1373</v>
      </c>
      <c r="G33" s="42">
        <v>2546</v>
      </c>
    </row>
    <row r="34" spans="2:7" x14ac:dyDescent="0.3">
      <c r="B34" s="265" t="s">
        <v>464</v>
      </c>
      <c r="C34" s="48">
        <v>232</v>
      </c>
      <c r="D34" s="248">
        <v>382</v>
      </c>
      <c r="E34" s="205">
        <v>498</v>
      </c>
      <c r="F34" s="248">
        <v>1510</v>
      </c>
      <c r="G34" s="42">
        <v>2622</v>
      </c>
    </row>
    <row r="35" spans="2:7" x14ac:dyDescent="0.3">
      <c r="B35" s="270" t="s">
        <v>458</v>
      </c>
      <c r="C35" s="49">
        <v>3274</v>
      </c>
      <c r="D35" s="249">
        <v>4675</v>
      </c>
      <c r="E35" s="206">
        <v>4937</v>
      </c>
      <c r="F35" s="249">
        <v>20393</v>
      </c>
      <c r="G35" s="43">
        <v>33279</v>
      </c>
    </row>
    <row r="36" spans="2:7" x14ac:dyDescent="0.3">
      <c r="B36" s="270" t="s">
        <v>459</v>
      </c>
      <c r="C36" s="46">
        <f>C35/$G$35*100</f>
        <v>9.8380359986778458</v>
      </c>
      <c r="D36" s="247">
        <f t="shared" ref="D36:F36" si="1">D35/$G$35*100</f>
        <v>14.047898073860393</v>
      </c>
      <c r="E36" s="89">
        <f t="shared" si="1"/>
        <v>14.835181345593318</v>
      </c>
      <c r="F36" s="247">
        <f t="shared" si="1"/>
        <v>61.278884581868439</v>
      </c>
      <c r="G36" s="75">
        <f>G35/$G$38*100</f>
        <v>47.095368155894882</v>
      </c>
    </row>
    <row r="37" spans="2:7" x14ac:dyDescent="0.3">
      <c r="B37" s="184"/>
      <c r="C37" s="27"/>
      <c r="D37" s="244"/>
      <c r="E37" s="186"/>
      <c r="F37" s="244"/>
      <c r="G37" s="187"/>
    </row>
    <row r="38" spans="2:7" ht="15" thickBot="1" x14ac:dyDescent="0.35">
      <c r="B38" s="151" t="s">
        <v>144</v>
      </c>
      <c r="C38" s="29">
        <f>C35+C20</f>
        <v>7568</v>
      </c>
      <c r="D38" s="246">
        <f t="shared" ref="D38:G38" si="2">D35+D20</f>
        <v>9763</v>
      </c>
      <c r="E38" s="110">
        <f t="shared" si="2"/>
        <v>11603</v>
      </c>
      <c r="F38" s="246">
        <f t="shared" si="2"/>
        <v>41729</v>
      </c>
      <c r="G38" s="32">
        <f t="shared" si="2"/>
        <v>70663</v>
      </c>
    </row>
    <row r="39" spans="2:7" x14ac:dyDescent="0.3">
      <c r="B39" s="478" t="s">
        <v>1245</v>
      </c>
      <c r="C39" s="470"/>
      <c r="D39" s="470"/>
    </row>
    <row r="40" spans="2:7" x14ac:dyDescent="0.3">
      <c r="B40" s="478" t="s">
        <v>1257</v>
      </c>
      <c r="C40" s="471"/>
      <c r="D40" s="470"/>
      <c r="E40" s="3"/>
      <c r="F40" s="3"/>
      <c r="G40" s="3"/>
    </row>
    <row r="41" spans="2:7" x14ac:dyDescent="0.3">
      <c r="B41" s="478" t="s">
        <v>1281</v>
      </c>
      <c r="C41" s="471"/>
      <c r="D41" s="470"/>
    </row>
    <row r="42" spans="2:7" x14ac:dyDescent="0.3">
      <c r="B42" s="478" t="s">
        <v>1259</v>
      </c>
      <c r="C42" s="471"/>
      <c r="D42" s="470"/>
    </row>
    <row r="43" spans="2:7" x14ac:dyDescent="0.3">
      <c r="B43" s="478" t="s">
        <v>1260</v>
      </c>
      <c r="C43" s="471"/>
      <c r="D43" s="470"/>
    </row>
    <row r="44" spans="2:7" x14ac:dyDescent="0.3">
      <c r="B44" s="478" t="s">
        <v>1282</v>
      </c>
      <c r="C44" s="471"/>
      <c r="D44" s="470"/>
    </row>
  </sheetData>
  <mergeCells count="6">
    <mergeCell ref="B2:B4"/>
    <mergeCell ref="C2:F2"/>
    <mergeCell ref="G2:G4"/>
    <mergeCell ref="C3:C4"/>
    <mergeCell ref="D3:D4"/>
    <mergeCell ref="E3:E4"/>
  </mergeCells>
  <pageMargins left="0.511811024" right="0.511811024" top="0.78740157499999996" bottom="0.78740157499999996" header="0.31496062000000002" footer="0.3149606200000000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1:M46"/>
  <sheetViews>
    <sheetView showGridLines="0" workbookViewId="0"/>
  </sheetViews>
  <sheetFormatPr defaultRowHeight="14.4" x14ac:dyDescent="0.3"/>
  <cols>
    <col min="2" max="2" width="22.88671875" customWidth="1"/>
    <col min="3" max="3" width="11.5546875" bestFit="1" customWidth="1"/>
    <col min="4" max="4" width="9.44140625" bestFit="1" customWidth="1"/>
    <col min="5" max="5" width="9.5546875" bestFit="1" customWidth="1"/>
    <col min="6" max="7" width="9.44140625" bestFit="1" customWidth="1"/>
    <col min="8" max="8" width="9.5546875" bestFit="1" customWidth="1"/>
    <col min="9" max="10" width="9.44140625" bestFit="1" customWidth="1"/>
    <col min="11" max="11" width="9.5546875" bestFit="1" customWidth="1"/>
    <col min="12" max="13" width="10.5546875" bestFit="1" customWidth="1"/>
  </cols>
  <sheetData>
    <row r="1" spans="2:13" ht="15" thickBot="1" x14ac:dyDescent="0.35">
      <c r="B1" s="516" t="s">
        <v>492</v>
      </c>
      <c r="C1" s="516"/>
      <c r="D1" s="516"/>
      <c r="E1" s="516"/>
      <c r="F1" s="516"/>
      <c r="G1" s="516"/>
      <c r="H1" s="516"/>
      <c r="I1" s="516"/>
      <c r="J1" s="516"/>
      <c r="K1" s="516"/>
      <c r="L1" s="516"/>
      <c r="M1" s="516"/>
    </row>
    <row r="2" spans="2:13" ht="15" thickBot="1" x14ac:dyDescent="0.35">
      <c r="B2" s="564" t="s">
        <v>444</v>
      </c>
      <c r="C2" s="534" t="s">
        <v>403</v>
      </c>
      <c r="D2" s="536"/>
      <c r="E2" s="536"/>
      <c r="F2" s="536"/>
      <c r="G2" s="536"/>
      <c r="H2" s="536"/>
      <c r="I2" s="536"/>
      <c r="J2" s="536"/>
      <c r="K2" s="536"/>
      <c r="L2" s="527"/>
      <c r="M2" s="534" t="s">
        <v>27</v>
      </c>
    </row>
    <row r="3" spans="2:13" x14ac:dyDescent="0.3">
      <c r="B3" s="566"/>
      <c r="C3" s="166" t="s">
        <v>404</v>
      </c>
      <c r="D3" s="534" t="s">
        <v>404</v>
      </c>
      <c r="E3" s="527"/>
      <c r="F3" s="534" t="s">
        <v>404</v>
      </c>
      <c r="G3" s="536"/>
      <c r="H3" s="527"/>
      <c r="I3" s="534" t="s">
        <v>404</v>
      </c>
      <c r="J3" s="536"/>
      <c r="K3" s="536"/>
      <c r="L3" s="527"/>
      <c r="M3" s="539"/>
    </row>
    <row r="4" spans="2:13" x14ac:dyDescent="0.3">
      <c r="B4" s="566"/>
      <c r="C4" s="172" t="s">
        <v>251</v>
      </c>
      <c r="D4" s="539" t="s">
        <v>407</v>
      </c>
      <c r="E4" s="540"/>
      <c r="F4" s="539" t="s">
        <v>408</v>
      </c>
      <c r="G4" s="563"/>
      <c r="H4" s="540"/>
      <c r="I4" s="539" t="s">
        <v>409</v>
      </c>
      <c r="J4" s="563"/>
      <c r="K4" s="563"/>
      <c r="L4" s="540"/>
      <c r="M4" s="539"/>
    </row>
    <row r="5" spans="2:13" ht="15" thickBot="1" x14ac:dyDescent="0.35">
      <c r="B5" s="566"/>
      <c r="C5" s="264"/>
      <c r="D5" s="535" t="s">
        <v>406</v>
      </c>
      <c r="E5" s="528"/>
      <c r="F5" s="535" t="s">
        <v>406</v>
      </c>
      <c r="G5" s="537"/>
      <c r="H5" s="528"/>
      <c r="I5" s="535" t="s">
        <v>406</v>
      </c>
      <c r="J5" s="537"/>
      <c r="K5" s="537"/>
      <c r="L5" s="528"/>
      <c r="M5" s="539"/>
    </row>
    <row r="6" spans="2:13" x14ac:dyDescent="0.3">
      <c r="B6" s="566"/>
      <c r="C6" s="13" t="s">
        <v>148</v>
      </c>
      <c r="D6" s="172" t="s">
        <v>148</v>
      </c>
      <c r="E6" s="174" t="s">
        <v>148</v>
      </c>
      <c r="F6" s="13" t="s">
        <v>148</v>
      </c>
      <c r="G6" s="173" t="s">
        <v>148</v>
      </c>
      <c r="H6" s="173" t="s">
        <v>148</v>
      </c>
      <c r="I6" s="172" t="s">
        <v>148</v>
      </c>
      <c r="J6" s="174" t="s">
        <v>148</v>
      </c>
      <c r="K6" s="174" t="s">
        <v>148</v>
      </c>
      <c r="L6" s="174" t="s">
        <v>148</v>
      </c>
      <c r="M6" s="539"/>
    </row>
    <row r="7" spans="2:13" ht="26.4" x14ac:dyDescent="0.3">
      <c r="B7" s="566"/>
      <c r="C7" s="13" t="s">
        <v>405</v>
      </c>
      <c r="D7" s="172" t="s">
        <v>405</v>
      </c>
      <c r="E7" s="174" t="s">
        <v>407</v>
      </c>
      <c r="F7" s="13" t="s">
        <v>405</v>
      </c>
      <c r="G7" s="173" t="s">
        <v>407</v>
      </c>
      <c r="H7" s="173" t="s">
        <v>253</v>
      </c>
      <c r="I7" s="172" t="s">
        <v>405</v>
      </c>
      <c r="J7" s="174" t="s">
        <v>407</v>
      </c>
      <c r="K7" s="174" t="s">
        <v>253</v>
      </c>
      <c r="L7" s="174" t="s">
        <v>493</v>
      </c>
      <c r="M7" s="539"/>
    </row>
    <row r="8" spans="2:13" ht="15" thickBot="1" x14ac:dyDescent="0.35">
      <c r="B8" s="565"/>
      <c r="C8" s="176" t="s">
        <v>406</v>
      </c>
      <c r="D8" s="167" t="s">
        <v>406</v>
      </c>
      <c r="E8" s="165" t="s">
        <v>406</v>
      </c>
      <c r="F8" s="176" t="s">
        <v>406</v>
      </c>
      <c r="G8" s="171" t="s">
        <v>406</v>
      </c>
      <c r="H8" s="181"/>
      <c r="I8" s="167" t="s">
        <v>406</v>
      </c>
      <c r="J8" s="165" t="s">
        <v>406</v>
      </c>
      <c r="K8" s="182"/>
      <c r="L8" s="165" t="s">
        <v>446</v>
      </c>
      <c r="M8" s="535"/>
    </row>
    <row r="9" spans="2:13" ht="26.4" x14ac:dyDescent="0.3">
      <c r="B9" s="185"/>
      <c r="C9" s="13" t="s">
        <v>152</v>
      </c>
      <c r="D9" s="172" t="s">
        <v>152</v>
      </c>
      <c r="E9" s="174" t="s">
        <v>152</v>
      </c>
      <c r="F9" s="13" t="s">
        <v>152</v>
      </c>
      <c r="G9" s="173" t="s">
        <v>152</v>
      </c>
      <c r="H9" s="173" t="s">
        <v>152</v>
      </c>
      <c r="I9" s="172" t="s">
        <v>152</v>
      </c>
      <c r="J9" s="174" t="s">
        <v>152</v>
      </c>
      <c r="K9" s="174" t="s">
        <v>152</v>
      </c>
      <c r="L9" s="174" t="s">
        <v>152</v>
      </c>
      <c r="M9" s="13" t="s">
        <v>152</v>
      </c>
    </row>
    <row r="10" spans="2:13" x14ac:dyDescent="0.3">
      <c r="B10" s="228"/>
      <c r="C10" s="77"/>
      <c r="D10" s="186"/>
      <c r="E10" s="27"/>
      <c r="F10" s="77"/>
      <c r="G10" s="187"/>
      <c r="H10" s="187"/>
      <c r="I10" s="186"/>
      <c r="J10" s="27"/>
      <c r="K10" s="27"/>
      <c r="L10" s="27"/>
      <c r="M10" s="77"/>
    </row>
    <row r="11" spans="2:13" ht="15.6" x14ac:dyDescent="0.3">
      <c r="B11" s="184" t="s">
        <v>494</v>
      </c>
      <c r="C11" s="24"/>
      <c r="D11" s="79"/>
      <c r="E11" s="23"/>
      <c r="F11" s="24"/>
      <c r="G11" s="10"/>
      <c r="H11" s="10"/>
      <c r="I11" s="79"/>
      <c r="J11" s="23"/>
      <c r="K11" s="23"/>
      <c r="L11" s="23"/>
      <c r="M11" s="24"/>
    </row>
    <row r="12" spans="2:13" x14ac:dyDescent="0.3">
      <c r="B12" s="147" t="s">
        <v>448</v>
      </c>
      <c r="C12" s="178">
        <v>194.68</v>
      </c>
      <c r="D12" s="54">
        <v>55.08</v>
      </c>
      <c r="E12" s="45">
        <v>400.59000000000003</v>
      </c>
      <c r="F12" s="178">
        <v>6.8599999999999994</v>
      </c>
      <c r="G12" s="177">
        <v>4.95</v>
      </c>
      <c r="H12" s="177">
        <v>150.48000000000002</v>
      </c>
      <c r="I12" s="54">
        <v>26.48</v>
      </c>
      <c r="J12" s="45">
        <v>42.330000000000005</v>
      </c>
      <c r="K12" s="45">
        <v>146.06</v>
      </c>
      <c r="L12" s="45">
        <v>844.94</v>
      </c>
      <c r="M12" s="178">
        <v>1872.4500000000003</v>
      </c>
    </row>
    <row r="13" spans="2:13" x14ac:dyDescent="0.3">
      <c r="B13" s="147" t="s">
        <v>461</v>
      </c>
      <c r="C13" s="178">
        <v>118.75</v>
      </c>
      <c r="D13" s="54">
        <v>22.860000000000003</v>
      </c>
      <c r="E13" s="45">
        <v>125.28</v>
      </c>
      <c r="F13" s="178">
        <v>5.62</v>
      </c>
      <c r="G13" s="177">
        <v>4.13</v>
      </c>
      <c r="H13" s="177">
        <v>113.25</v>
      </c>
      <c r="I13" s="54">
        <v>12.41</v>
      </c>
      <c r="J13" s="45">
        <v>15.45</v>
      </c>
      <c r="K13" s="45">
        <v>23.06</v>
      </c>
      <c r="L13" s="45">
        <v>315.01</v>
      </c>
      <c r="M13" s="178">
        <v>755.81999999999994</v>
      </c>
    </row>
    <row r="14" spans="2:13" x14ac:dyDescent="0.3">
      <c r="B14" s="147" t="s">
        <v>450</v>
      </c>
      <c r="C14" s="178">
        <v>118.72</v>
      </c>
      <c r="D14" s="54">
        <v>15.32</v>
      </c>
      <c r="E14" s="45">
        <v>83.97</v>
      </c>
      <c r="F14" s="178">
        <v>7.16</v>
      </c>
      <c r="G14" s="177">
        <v>5.26</v>
      </c>
      <c r="H14" s="177">
        <v>144.06</v>
      </c>
      <c r="I14" s="54">
        <v>3.74</v>
      </c>
      <c r="J14" s="45">
        <v>4.68</v>
      </c>
      <c r="K14" s="45">
        <v>6.9799999999999995</v>
      </c>
      <c r="L14" s="45">
        <v>95.22</v>
      </c>
      <c r="M14" s="178">
        <v>485.11</v>
      </c>
    </row>
    <row r="15" spans="2:13" ht="15.6" x14ac:dyDescent="0.3">
      <c r="B15" s="147" t="s">
        <v>469</v>
      </c>
      <c r="C15" s="178">
        <v>73.22999999999999</v>
      </c>
      <c r="D15" s="54">
        <v>3.55</v>
      </c>
      <c r="E15" s="45">
        <v>129.32</v>
      </c>
      <c r="F15" s="178">
        <v>0.25</v>
      </c>
      <c r="G15" s="177">
        <v>0.42000000000000004</v>
      </c>
      <c r="H15" s="177">
        <v>20.97</v>
      </c>
      <c r="I15" s="54">
        <v>8.1000000000000014</v>
      </c>
      <c r="J15" s="45">
        <v>7.27</v>
      </c>
      <c r="K15" s="45">
        <v>15.27</v>
      </c>
      <c r="L15" s="45">
        <v>109.38999999999999</v>
      </c>
      <c r="M15" s="178">
        <v>367.76999999999992</v>
      </c>
    </row>
    <row r="16" spans="2:13" x14ac:dyDescent="0.3">
      <c r="B16" s="147" t="s">
        <v>462</v>
      </c>
      <c r="C16" s="178">
        <v>4.7600000000000007</v>
      </c>
      <c r="D16" s="54">
        <v>0.08</v>
      </c>
      <c r="E16" s="45">
        <v>3.0799999999999996</v>
      </c>
      <c r="F16" s="178">
        <v>0</v>
      </c>
      <c r="G16" s="177">
        <v>0</v>
      </c>
      <c r="H16" s="177">
        <v>0</v>
      </c>
      <c r="I16" s="54">
        <v>0.24</v>
      </c>
      <c r="J16" s="45">
        <v>0.68</v>
      </c>
      <c r="K16" s="45">
        <v>0.54</v>
      </c>
      <c r="L16" s="45">
        <v>8.02</v>
      </c>
      <c r="M16" s="178">
        <v>17.399999999999999</v>
      </c>
    </row>
    <row r="17" spans="2:13" x14ac:dyDescent="0.3">
      <c r="B17" s="147" t="s">
        <v>463</v>
      </c>
      <c r="C17" s="178">
        <v>0</v>
      </c>
      <c r="D17" s="54">
        <v>0</v>
      </c>
      <c r="E17" s="45">
        <v>0</v>
      </c>
      <c r="F17" s="178">
        <v>0.05</v>
      </c>
      <c r="G17" s="177">
        <v>0.08</v>
      </c>
      <c r="H17" s="177">
        <v>3.92</v>
      </c>
      <c r="I17" s="54">
        <v>0.32</v>
      </c>
      <c r="J17" s="45">
        <v>0.21</v>
      </c>
      <c r="K17" s="45">
        <v>0.46</v>
      </c>
      <c r="L17" s="45">
        <v>3.17</v>
      </c>
      <c r="M17" s="178">
        <v>8.2100000000000009</v>
      </c>
    </row>
    <row r="18" spans="2:13" x14ac:dyDescent="0.3">
      <c r="B18" s="147" t="s">
        <v>1374</v>
      </c>
      <c r="C18" s="178">
        <v>2.8499999999999996</v>
      </c>
      <c r="D18" s="54">
        <v>0</v>
      </c>
      <c r="E18" s="45">
        <v>0</v>
      </c>
      <c r="F18" s="178">
        <v>0</v>
      </c>
      <c r="G18" s="177">
        <v>0</v>
      </c>
      <c r="H18" s="177">
        <v>0</v>
      </c>
      <c r="I18" s="54">
        <v>0</v>
      </c>
      <c r="J18" s="45">
        <v>0</v>
      </c>
      <c r="K18" s="45">
        <v>0</v>
      </c>
      <c r="L18" s="45">
        <v>0</v>
      </c>
      <c r="M18" s="178">
        <v>2.8499999999999996</v>
      </c>
    </row>
    <row r="19" spans="2:13" x14ac:dyDescent="0.3">
      <c r="B19" s="147" t="s">
        <v>479</v>
      </c>
      <c r="C19" s="178">
        <v>1275.5100000000002</v>
      </c>
      <c r="D19" s="54">
        <v>55.59</v>
      </c>
      <c r="E19" s="45">
        <v>1231.8399999999999</v>
      </c>
      <c r="F19" s="178">
        <v>78.97999999999999</v>
      </c>
      <c r="G19" s="177">
        <v>118.35</v>
      </c>
      <c r="H19" s="177">
        <v>1937.96</v>
      </c>
      <c r="I19" s="54">
        <v>123.00999999999999</v>
      </c>
      <c r="J19" s="45">
        <v>128.07000000000002</v>
      </c>
      <c r="K19" s="45">
        <v>225.8</v>
      </c>
      <c r="L19" s="45">
        <v>2740.2199999999993</v>
      </c>
      <c r="M19" s="178">
        <v>7915.329999999999</v>
      </c>
    </row>
    <row r="20" spans="2:13" x14ac:dyDescent="0.3">
      <c r="B20" s="147" t="s">
        <v>455</v>
      </c>
      <c r="C20" s="178">
        <v>470.94</v>
      </c>
      <c r="D20" s="54">
        <v>9.7499999999999982</v>
      </c>
      <c r="E20" s="45">
        <v>501.96000000000004</v>
      </c>
      <c r="F20" s="178">
        <v>31.46</v>
      </c>
      <c r="G20" s="177">
        <v>38.380000000000003</v>
      </c>
      <c r="H20" s="177">
        <v>585.31000000000006</v>
      </c>
      <c r="I20" s="54">
        <v>53.09</v>
      </c>
      <c r="J20" s="45">
        <v>57.26</v>
      </c>
      <c r="K20" s="45">
        <v>217.01</v>
      </c>
      <c r="L20" s="45">
        <v>2917.7</v>
      </c>
      <c r="M20" s="178">
        <v>4882.8599999999997</v>
      </c>
    </row>
    <row r="21" spans="2:13" ht="15.6" x14ac:dyDescent="0.3">
      <c r="B21" s="147" t="s">
        <v>470</v>
      </c>
      <c r="C21" s="178">
        <v>90.05</v>
      </c>
      <c r="D21" s="54">
        <v>4.34</v>
      </c>
      <c r="E21" s="45">
        <v>221.51000000000002</v>
      </c>
      <c r="F21" s="178">
        <v>19.680000000000003</v>
      </c>
      <c r="G21" s="177">
        <v>23.649999999999995</v>
      </c>
      <c r="H21" s="177">
        <v>281.81</v>
      </c>
      <c r="I21" s="54">
        <v>11.2</v>
      </c>
      <c r="J21" s="45">
        <v>11.43</v>
      </c>
      <c r="K21" s="45">
        <v>35.94</v>
      </c>
      <c r="L21" s="45">
        <v>507.26000000000005</v>
      </c>
      <c r="M21" s="178">
        <v>1206.8699999999999</v>
      </c>
    </row>
    <row r="22" spans="2:13" x14ac:dyDescent="0.3">
      <c r="B22" s="147" t="s">
        <v>464</v>
      </c>
      <c r="C22" s="178">
        <v>351.56</v>
      </c>
      <c r="D22" s="54">
        <v>11.629999999999999</v>
      </c>
      <c r="E22" s="45">
        <v>399.26</v>
      </c>
      <c r="F22" s="178">
        <v>24.43</v>
      </c>
      <c r="G22" s="177">
        <v>78.290000000000006</v>
      </c>
      <c r="H22" s="177">
        <v>599.77</v>
      </c>
      <c r="I22" s="54">
        <v>6.8000000000000025</v>
      </c>
      <c r="J22" s="45">
        <v>11.59</v>
      </c>
      <c r="K22" s="45">
        <v>38.619999999999997</v>
      </c>
      <c r="L22" s="45">
        <v>622.36999999999989</v>
      </c>
      <c r="M22" s="178">
        <v>2144.3199999999997</v>
      </c>
    </row>
    <row r="23" spans="2:13" x14ac:dyDescent="0.3">
      <c r="B23" s="184" t="s">
        <v>458</v>
      </c>
      <c r="C23" s="52">
        <v>2701.05</v>
      </c>
      <c r="D23" s="89">
        <v>178.2</v>
      </c>
      <c r="E23" s="46">
        <v>3096.8100000000004</v>
      </c>
      <c r="F23" s="52">
        <v>174.49</v>
      </c>
      <c r="G23" s="75">
        <v>273.51</v>
      </c>
      <c r="H23" s="75">
        <v>3837.5299999999997</v>
      </c>
      <c r="I23" s="89">
        <v>245.39000000000001</v>
      </c>
      <c r="J23" s="46">
        <v>278.96999999999997</v>
      </c>
      <c r="K23" s="46">
        <v>709.74000000000012</v>
      </c>
      <c r="L23" s="46">
        <v>8163.2999999999993</v>
      </c>
      <c r="M23" s="52">
        <v>19658.989999999998</v>
      </c>
    </row>
    <row r="24" spans="2:13" x14ac:dyDescent="0.3">
      <c r="B24" s="184" t="s">
        <v>459</v>
      </c>
      <c r="C24" s="52">
        <f>C23/$M$23*100</f>
        <v>13.739515610924064</v>
      </c>
      <c r="D24" s="89">
        <f t="shared" ref="D24:L24" si="0">D23/$M$23*100</f>
        <v>0.90645551984104977</v>
      </c>
      <c r="E24" s="46">
        <f t="shared" si="0"/>
        <v>15.752640395055902</v>
      </c>
      <c r="F24" s="52">
        <f t="shared" si="0"/>
        <v>0.88758374667264206</v>
      </c>
      <c r="G24" s="75">
        <f t="shared" si="0"/>
        <v>1.3912718812105811</v>
      </c>
      <c r="H24" s="75">
        <f t="shared" si="0"/>
        <v>19.520484012657825</v>
      </c>
      <c r="I24" s="89">
        <f t="shared" si="0"/>
        <v>1.2482329967104111</v>
      </c>
      <c r="J24" s="46">
        <f t="shared" si="0"/>
        <v>1.4190454341754077</v>
      </c>
      <c r="K24" s="46">
        <f t="shared" si="0"/>
        <v>3.6102566815487478</v>
      </c>
      <c r="L24" s="46">
        <f t="shared" si="0"/>
        <v>41.524513721203377</v>
      </c>
      <c r="M24" s="271">
        <f>M23/$M$41*100</f>
        <v>53.900605576723613</v>
      </c>
    </row>
    <row r="25" spans="2:13" x14ac:dyDescent="0.3">
      <c r="B25" s="184"/>
      <c r="C25" s="24"/>
      <c r="D25" s="79"/>
      <c r="E25" s="23"/>
      <c r="F25" s="24"/>
      <c r="G25" s="10"/>
      <c r="H25" s="10"/>
      <c r="I25" s="79"/>
      <c r="J25" s="23"/>
      <c r="K25" s="23"/>
      <c r="L25" s="23"/>
      <c r="M25" s="24"/>
    </row>
    <row r="26" spans="2:13" ht="15.6" x14ac:dyDescent="0.3">
      <c r="B26" s="184" t="s">
        <v>495</v>
      </c>
      <c r="C26" s="24"/>
      <c r="D26" s="79"/>
      <c r="E26" s="23"/>
      <c r="F26" s="24"/>
      <c r="G26" s="10"/>
      <c r="H26" s="10"/>
      <c r="I26" s="79"/>
      <c r="J26" s="23"/>
      <c r="K26" s="23"/>
      <c r="L26" s="23"/>
      <c r="M26" s="24"/>
    </row>
    <row r="27" spans="2:13" x14ac:dyDescent="0.3">
      <c r="B27" s="147" t="s">
        <v>448</v>
      </c>
      <c r="C27" s="178">
        <v>159.08000000000001</v>
      </c>
      <c r="D27" s="54">
        <v>13.249999999999998</v>
      </c>
      <c r="E27" s="45">
        <v>181.18</v>
      </c>
      <c r="F27" s="178">
        <v>8.52</v>
      </c>
      <c r="G27" s="177">
        <v>10.52</v>
      </c>
      <c r="H27" s="177">
        <v>175.99000000000004</v>
      </c>
      <c r="I27" s="54">
        <v>31.590000000000003</v>
      </c>
      <c r="J27" s="45">
        <v>44.59</v>
      </c>
      <c r="K27" s="45">
        <v>129.52000000000001</v>
      </c>
      <c r="L27" s="45">
        <v>1013.58</v>
      </c>
      <c r="M27" s="178">
        <v>1767.8200000000002</v>
      </c>
    </row>
    <row r="28" spans="2:13" x14ac:dyDescent="0.3">
      <c r="B28" s="147" t="s">
        <v>461</v>
      </c>
      <c r="C28" s="178">
        <v>63.9</v>
      </c>
      <c r="D28" s="54">
        <v>9.8099999999999987</v>
      </c>
      <c r="E28" s="45">
        <v>112.44999999999999</v>
      </c>
      <c r="F28" s="178">
        <v>7.57</v>
      </c>
      <c r="G28" s="177">
        <v>9.5599999999999987</v>
      </c>
      <c r="H28" s="177">
        <v>118.86</v>
      </c>
      <c r="I28" s="54">
        <v>11.7</v>
      </c>
      <c r="J28" s="45">
        <v>13.94</v>
      </c>
      <c r="K28" s="45">
        <v>32.880000000000003</v>
      </c>
      <c r="L28" s="45">
        <v>313.68</v>
      </c>
      <c r="M28" s="178">
        <v>694.34999999999991</v>
      </c>
    </row>
    <row r="29" spans="2:13" x14ac:dyDescent="0.3">
      <c r="B29" s="147" t="s">
        <v>450</v>
      </c>
      <c r="C29" s="178">
        <v>25.7</v>
      </c>
      <c r="D29" s="54">
        <v>2.9799999999999995</v>
      </c>
      <c r="E29" s="45">
        <v>34.299999999999997</v>
      </c>
      <c r="F29" s="178">
        <v>2.4300000000000002</v>
      </c>
      <c r="G29" s="177">
        <v>3.0599999999999996</v>
      </c>
      <c r="H29" s="177">
        <v>38.08</v>
      </c>
      <c r="I29" s="54">
        <v>1.43</v>
      </c>
      <c r="J29" s="45">
        <v>1.69</v>
      </c>
      <c r="K29" s="45">
        <v>4.01</v>
      </c>
      <c r="L29" s="45">
        <v>38.28</v>
      </c>
      <c r="M29" s="178">
        <v>151.96</v>
      </c>
    </row>
    <row r="30" spans="2:13" ht="15.6" x14ac:dyDescent="0.3">
      <c r="B30" s="147" t="s">
        <v>469</v>
      </c>
      <c r="C30" s="178">
        <v>58.260000000000012</v>
      </c>
      <c r="D30" s="54">
        <v>0.02</v>
      </c>
      <c r="E30" s="45">
        <v>6.49</v>
      </c>
      <c r="F30" s="178">
        <v>0.63</v>
      </c>
      <c r="G30" s="177">
        <v>0.4</v>
      </c>
      <c r="H30" s="177">
        <v>12.999999999999998</v>
      </c>
      <c r="I30" s="54">
        <v>3.78</v>
      </c>
      <c r="J30" s="45">
        <v>1.1100000000000001</v>
      </c>
      <c r="K30" s="45">
        <v>5.5799999999999983</v>
      </c>
      <c r="L30" s="45">
        <v>130.98999999999995</v>
      </c>
      <c r="M30" s="178">
        <v>220.25999999999996</v>
      </c>
    </row>
    <row r="31" spans="2:13" x14ac:dyDescent="0.3">
      <c r="B31" s="147" t="s">
        <v>462</v>
      </c>
      <c r="C31" s="178">
        <v>0</v>
      </c>
      <c r="D31" s="54">
        <v>0.01</v>
      </c>
      <c r="E31" s="45">
        <v>3.5799999999999996</v>
      </c>
      <c r="F31" s="178">
        <v>0</v>
      </c>
      <c r="G31" s="177">
        <v>0</v>
      </c>
      <c r="H31" s="177">
        <v>0</v>
      </c>
      <c r="I31" s="54">
        <v>0.23</v>
      </c>
      <c r="J31" s="45">
        <v>6.0000000000000005E-2</v>
      </c>
      <c r="K31" s="45">
        <v>0.23</v>
      </c>
      <c r="L31" s="45">
        <v>6.07</v>
      </c>
      <c r="M31" s="178">
        <v>10.18</v>
      </c>
    </row>
    <row r="32" spans="2:13" x14ac:dyDescent="0.3">
      <c r="B32" s="147" t="s">
        <v>463</v>
      </c>
      <c r="C32" s="178">
        <v>0</v>
      </c>
      <c r="D32" s="54">
        <v>0</v>
      </c>
      <c r="E32" s="45">
        <v>0</v>
      </c>
      <c r="F32" s="178">
        <v>0</v>
      </c>
      <c r="G32" s="177">
        <v>0</v>
      </c>
      <c r="H32" s="177">
        <v>0</v>
      </c>
      <c r="I32" s="54">
        <v>0.04</v>
      </c>
      <c r="J32" s="45">
        <v>0.01</v>
      </c>
      <c r="K32" s="45">
        <v>0.04</v>
      </c>
      <c r="L32" s="45">
        <v>1.03</v>
      </c>
      <c r="M32" s="178">
        <v>1.1200000000000001</v>
      </c>
    </row>
    <row r="33" spans="2:13" x14ac:dyDescent="0.3">
      <c r="B33" s="147" t="s">
        <v>1374</v>
      </c>
      <c r="C33" s="178">
        <v>11.59</v>
      </c>
      <c r="D33" s="54">
        <v>0.01</v>
      </c>
      <c r="E33" s="45">
        <v>3.36</v>
      </c>
      <c r="F33" s="178">
        <v>0.12</v>
      </c>
      <c r="G33" s="177">
        <v>0.08</v>
      </c>
      <c r="H33" s="177">
        <v>2.58</v>
      </c>
      <c r="I33" s="54">
        <v>0</v>
      </c>
      <c r="J33" s="45">
        <v>0</v>
      </c>
      <c r="K33" s="45">
        <v>0</v>
      </c>
      <c r="L33" s="45">
        <v>0</v>
      </c>
      <c r="M33" s="178">
        <v>17.739999999999998</v>
      </c>
    </row>
    <row r="34" spans="2:13" x14ac:dyDescent="0.3">
      <c r="B34" s="147" t="s">
        <v>479</v>
      </c>
      <c r="C34" s="178">
        <v>1168.8800000000001</v>
      </c>
      <c r="D34" s="54">
        <v>173.91</v>
      </c>
      <c r="E34" s="45">
        <v>1463.48</v>
      </c>
      <c r="F34" s="178">
        <v>100.77000000000001</v>
      </c>
      <c r="G34" s="177">
        <v>107.53000000000002</v>
      </c>
      <c r="H34" s="177">
        <v>1135.0900000000001</v>
      </c>
      <c r="I34" s="54">
        <v>127.09000000000003</v>
      </c>
      <c r="J34" s="45">
        <v>51.889999999999986</v>
      </c>
      <c r="K34" s="45">
        <v>195.27999999999994</v>
      </c>
      <c r="L34" s="45">
        <v>2883.01</v>
      </c>
      <c r="M34" s="178">
        <v>7406.9300000000012</v>
      </c>
    </row>
    <row r="35" spans="2:13" x14ac:dyDescent="0.3">
      <c r="B35" s="147" t="s">
        <v>455</v>
      </c>
      <c r="C35" s="178">
        <v>174.37</v>
      </c>
      <c r="D35" s="54">
        <v>56.89</v>
      </c>
      <c r="E35" s="45">
        <v>286.7</v>
      </c>
      <c r="F35" s="178">
        <v>16.96</v>
      </c>
      <c r="G35" s="177">
        <v>48.7</v>
      </c>
      <c r="H35" s="177">
        <v>498.37</v>
      </c>
      <c r="I35" s="54">
        <v>80.190000000000026</v>
      </c>
      <c r="J35" s="45">
        <v>74.22</v>
      </c>
      <c r="K35" s="45">
        <v>230.63999999999996</v>
      </c>
      <c r="L35" s="45">
        <v>2353.8700000000003</v>
      </c>
      <c r="M35" s="178">
        <v>3820.9100000000008</v>
      </c>
    </row>
    <row r="36" spans="2:13" ht="15.6" x14ac:dyDescent="0.3">
      <c r="B36" s="147" t="s">
        <v>470</v>
      </c>
      <c r="C36" s="178">
        <v>214.89999999999998</v>
      </c>
      <c r="D36" s="54">
        <v>61.33</v>
      </c>
      <c r="E36" s="45">
        <v>218.28000000000003</v>
      </c>
      <c r="F36" s="178">
        <v>7.63</v>
      </c>
      <c r="G36" s="177">
        <v>26.950000000000003</v>
      </c>
      <c r="H36" s="177">
        <v>261.23</v>
      </c>
      <c r="I36" s="54">
        <v>21.999999999999996</v>
      </c>
      <c r="J36" s="45">
        <v>19.16</v>
      </c>
      <c r="K36" s="45">
        <v>43.940000000000005</v>
      </c>
      <c r="L36" s="45">
        <v>472.7299999999999</v>
      </c>
      <c r="M36" s="178">
        <v>1348.15</v>
      </c>
    </row>
    <row r="37" spans="2:13" x14ac:dyDescent="0.3">
      <c r="B37" s="147" t="s">
        <v>464</v>
      </c>
      <c r="C37" s="178">
        <v>153.76</v>
      </c>
      <c r="D37" s="54">
        <v>3.1999999999999997</v>
      </c>
      <c r="E37" s="45">
        <v>219.16</v>
      </c>
      <c r="F37" s="178">
        <v>9.6999999999999993</v>
      </c>
      <c r="G37" s="177">
        <v>19.97</v>
      </c>
      <c r="H37" s="177">
        <v>297.64000000000004</v>
      </c>
      <c r="I37" s="54">
        <v>1.4300000000000002</v>
      </c>
      <c r="J37" s="45">
        <v>11.169999999999996</v>
      </c>
      <c r="K37" s="45">
        <v>31.360000000000017</v>
      </c>
      <c r="L37" s="45">
        <v>626.86999999999989</v>
      </c>
      <c r="M37" s="178">
        <v>1374.2599999999998</v>
      </c>
    </row>
    <row r="38" spans="2:13" x14ac:dyDescent="0.3">
      <c r="B38" s="184" t="s">
        <v>458</v>
      </c>
      <c r="C38" s="52">
        <v>2030.4400000000003</v>
      </c>
      <c r="D38" s="89">
        <v>321.40999999999997</v>
      </c>
      <c r="E38" s="46">
        <v>2528.98</v>
      </c>
      <c r="F38" s="52">
        <v>154.32999999999998</v>
      </c>
      <c r="G38" s="75">
        <v>226.77</v>
      </c>
      <c r="H38" s="75">
        <v>2540.84</v>
      </c>
      <c r="I38" s="89">
        <v>279.48000000000008</v>
      </c>
      <c r="J38" s="46">
        <v>217.83999999999997</v>
      </c>
      <c r="K38" s="46">
        <v>673.48</v>
      </c>
      <c r="L38" s="46">
        <v>7840.11</v>
      </c>
      <c r="M38" s="52">
        <v>16813.68</v>
      </c>
    </row>
    <row r="39" spans="2:13" x14ac:dyDescent="0.3">
      <c r="B39" s="184" t="s">
        <v>459</v>
      </c>
      <c r="C39" s="52">
        <f>C38/$M$38*100</f>
        <v>12.076118969791267</v>
      </c>
      <c r="D39" s="89">
        <f t="shared" ref="D39:L39" si="1">D38/$M$38*100</f>
        <v>1.9115981748195514</v>
      </c>
      <c r="E39" s="46">
        <f t="shared" si="1"/>
        <v>15.041204542967392</v>
      </c>
      <c r="F39" s="52">
        <f t="shared" si="1"/>
        <v>0.91788353293270708</v>
      </c>
      <c r="G39" s="75">
        <f t="shared" si="1"/>
        <v>1.348723182551351</v>
      </c>
      <c r="H39" s="75">
        <f t="shared" si="1"/>
        <v>15.111742343139634</v>
      </c>
      <c r="I39" s="89">
        <f t="shared" si="1"/>
        <v>1.6622179082746911</v>
      </c>
      <c r="J39" s="46">
        <f t="shared" si="1"/>
        <v>1.2956116685936687</v>
      </c>
      <c r="K39" s="46">
        <f t="shared" si="1"/>
        <v>4.0055478634064636</v>
      </c>
      <c r="L39" s="46">
        <f t="shared" si="1"/>
        <v>46.629351813523272</v>
      </c>
      <c r="M39" s="52">
        <f>M38/$M$41*100</f>
        <v>46.099394423276394</v>
      </c>
    </row>
    <row r="40" spans="2:13" x14ac:dyDescent="0.3">
      <c r="B40" s="184"/>
      <c r="C40" s="77"/>
      <c r="D40" s="186"/>
      <c r="E40" s="27"/>
      <c r="F40" s="77"/>
      <c r="G40" s="187"/>
      <c r="H40" s="187"/>
      <c r="I40" s="186"/>
      <c r="J40" s="27"/>
      <c r="K40" s="27"/>
      <c r="L40" s="27"/>
      <c r="M40" s="77"/>
    </row>
    <row r="41" spans="2:13" ht="15" thickBot="1" x14ac:dyDescent="0.35">
      <c r="B41" s="151" t="s">
        <v>97</v>
      </c>
      <c r="C41" s="199">
        <f>C38+C23</f>
        <v>4731.4900000000007</v>
      </c>
      <c r="D41" s="230">
        <f t="shared" ref="D41:M41" si="2">D38+D23</f>
        <v>499.60999999999996</v>
      </c>
      <c r="E41" s="129">
        <f t="shared" si="2"/>
        <v>5625.7900000000009</v>
      </c>
      <c r="F41" s="31">
        <f t="shared" si="2"/>
        <v>328.82</v>
      </c>
      <c r="G41" s="86">
        <f t="shared" si="2"/>
        <v>500.28</v>
      </c>
      <c r="H41" s="130">
        <f t="shared" si="2"/>
        <v>6378.37</v>
      </c>
      <c r="I41" s="230">
        <f t="shared" si="2"/>
        <v>524.87000000000012</v>
      </c>
      <c r="J41" s="30">
        <f t="shared" si="2"/>
        <v>496.80999999999995</v>
      </c>
      <c r="K41" s="129">
        <f t="shared" si="2"/>
        <v>1383.2200000000003</v>
      </c>
      <c r="L41" s="129">
        <f t="shared" si="2"/>
        <v>16003.41</v>
      </c>
      <c r="M41" s="199">
        <f t="shared" si="2"/>
        <v>36472.67</v>
      </c>
    </row>
    <row r="42" spans="2:13" x14ac:dyDescent="0.3">
      <c r="B42" s="478" t="s">
        <v>1245</v>
      </c>
      <c r="C42" s="470"/>
      <c r="D42" s="470"/>
    </row>
    <row r="43" spans="2:13" x14ac:dyDescent="0.3">
      <c r="B43" s="478" t="s">
        <v>1283</v>
      </c>
      <c r="C43" s="471"/>
      <c r="D43" s="470"/>
      <c r="E43" s="5"/>
      <c r="F43" s="5"/>
      <c r="G43" s="5"/>
      <c r="H43" s="5"/>
      <c r="I43" s="5"/>
      <c r="J43" s="5"/>
      <c r="K43" s="5"/>
      <c r="L43" s="5"/>
      <c r="M43" s="5"/>
    </row>
    <row r="44" spans="2:13" x14ac:dyDescent="0.3">
      <c r="B44" s="478" t="s">
        <v>1272</v>
      </c>
      <c r="C44" s="471"/>
      <c r="D44" s="470"/>
    </row>
    <row r="45" spans="2:13" x14ac:dyDescent="0.3">
      <c r="B45" s="478" t="s">
        <v>1273</v>
      </c>
      <c r="C45" s="471"/>
      <c r="D45" s="470"/>
    </row>
    <row r="46" spans="2:13" x14ac:dyDescent="0.3">
      <c r="B46" s="478" t="s">
        <v>1284</v>
      </c>
      <c r="C46" s="471"/>
      <c r="D46" s="470"/>
    </row>
  </sheetData>
  <mergeCells count="12">
    <mergeCell ref="I4:L4"/>
    <mergeCell ref="I5:L5"/>
    <mergeCell ref="B2:B8"/>
    <mergeCell ref="C2:L2"/>
    <mergeCell ref="M2:M8"/>
    <mergeCell ref="D3:E3"/>
    <mergeCell ref="D4:E4"/>
    <mergeCell ref="D5:E5"/>
    <mergeCell ref="F3:H3"/>
    <mergeCell ref="F4:H4"/>
    <mergeCell ref="F5:H5"/>
    <mergeCell ref="I3:L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4"/>
  <sheetViews>
    <sheetView showGridLines="0" workbookViewId="0"/>
  </sheetViews>
  <sheetFormatPr defaultRowHeight="14.4" x14ac:dyDescent="0.3"/>
  <cols>
    <col min="2" max="2" width="21.88671875" customWidth="1"/>
    <col min="7" max="7" width="15.6640625" bestFit="1" customWidth="1"/>
    <col min="8" max="8" width="10.6640625" bestFit="1" customWidth="1"/>
    <col min="9" max="9" width="11.88671875" customWidth="1"/>
    <col min="10" max="10" width="10" bestFit="1" customWidth="1"/>
    <col min="12" max="12" width="10.5546875" bestFit="1" customWidth="1"/>
    <col min="13" max="13" width="11.33203125" bestFit="1" customWidth="1"/>
  </cols>
  <sheetData>
    <row r="1" spans="2:13" ht="16.2" thickBot="1" x14ac:dyDescent="0.35">
      <c r="B1" s="516" t="s">
        <v>167</v>
      </c>
      <c r="C1" s="516"/>
      <c r="D1" s="516"/>
      <c r="E1" s="516"/>
      <c r="F1" s="516"/>
      <c r="G1" s="516"/>
      <c r="H1" s="516"/>
      <c r="I1" s="516"/>
      <c r="J1" s="516"/>
      <c r="K1" s="465"/>
      <c r="L1" s="465"/>
      <c r="M1" s="465"/>
    </row>
    <row r="2" spans="2:13" ht="15.75" customHeight="1" thickBot="1" x14ac:dyDescent="0.35">
      <c r="B2" s="527" t="s">
        <v>168</v>
      </c>
      <c r="C2" s="529" t="s">
        <v>169</v>
      </c>
      <c r="D2" s="531" t="s">
        <v>170</v>
      </c>
      <c r="E2" s="533"/>
      <c r="F2" s="533"/>
      <c r="G2" s="533"/>
      <c r="H2" s="532"/>
      <c r="I2" s="111"/>
      <c r="J2" s="34" t="s">
        <v>171</v>
      </c>
    </row>
    <row r="3" spans="2:13" x14ac:dyDescent="0.3">
      <c r="B3" s="540"/>
      <c r="C3" s="538"/>
      <c r="D3" s="534" t="s">
        <v>173</v>
      </c>
      <c r="E3" s="536"/>
      <c r="F3" s="536"/>
      <c r="G3" s="536"/>
      <c r="H3" s="527"/>
      <c r="I3" s="538" t="s">
        <v>175</v>
      </c>
      <c r="J3" s="13" t="s">
        <v>172</v>
      </c>
    </row>
    <row r="4" spans="2:13" ht="15" thickBot="1" x14ac:dyDescent="0.35">
      <c r="B4" s="540"/>
      <c r="C4" s="538"/>
      <c r="D4" s="535" t="s">
        <v>174</v>
      </c>
      <c r="E4" s="537"/>
      <c r="F4" s="537"/>
      <c r="G4" s="537"/>
      <c r="H4" s="528"/>
      <c r="I4" s="538"/>
      <c r="J4" s="91"/>
    </row>
    <row r="5" spans="2:13" ht="42" customHeight="1" thickBot="1" x14ac:dyDescent="0.35">
      <c r="B5" s="528"/>
      <c r="C5" s="530"/>
      <c r="D5" s="41">
        <v>2018</v>
      </c>
      <c r="E5" s="39">
        <v>2019</v>
      </c>
      <c r="F5" s="39">
        <v>2020</v>
      </c>
      <c r="G5" s="39">
        <v>2021</v>
      </c>
      <c r="H5" s="39" t="s">
        <v>27</v>
      </c>
      <c r="I5" s="530"/>
      <c r="J5" s="108"/>
    </row>
    <row r="6" spans="2:13" x14ac:dyDescent="0.3">
      <c r="B6" s="21"/>
      <c r="C6" s="13" t="s">
        <v>67</v>
      </c>
      <c r="D6" s="12" t="s">
        <v>67</v>
      </c>
      <c r="E6" s="97" t="s">
        <v>67</v>
      </c>
      <c r="F6" s="17" t="s">
        <v>67</v>
      </c>
      <c r="G6" s="17" t="s">
        <v>67</v>
      </c>
      <c r="H6" s="13" t="s">
        <v>67</v>
      </c>
      <c r="I6" s="12" t="s">
        <v>67</v>
      </c>
      <c r="J6" s="12" t="s">
        <v>32</v>
      </c>
    </row>
    <row r="7" spans="2:13" x14ac:dyDescent="0.3">
      <c r="B7" s="21" t="s">
        <v>109</v>
      </c>
      <c r="C7" s="77"/>
      <c r="D7" s="78"/>
      <c r="E7" s="80"/>
      <c r="F7" s="27"/>
      <c r="G7" s="27"/>
      <c r="H7" s="24"/>
      <c r="I7" s="10"/>
      <c r="J7" s="10"/>
    </row>
    <row r="8" spans="2:13" x14ac:dyDescent="0.3">
      <c r="B8" s="33" t="s">
        <v>176</v>
      </c>
      <c r="C8" s="85">
        <v>89898</v>
      </c>
      <c r="D8" s="10" t="s">
        <v>99</v>
      </c>
      <c r="E8" s="79" t="s">
        <v>99</v>
      </c>
      <c r="F8" s="23" t="s">
        <v>99</v>
      </c>
      <c r="G8" s="23" t="s">
        <v>99</v>
      </c>
      <c r="H8" s="24" t="s">
        <v>99</v>
      </c>
      <c r="I8" s="10" t="s">
        <v>99</v>
      </c>
      <c r="J8" s="10" t="s">
        <v>99</v>
      </c>
    </row>
    <row r="9" spans="2:13" x14ac:dyDescent="0.3">
      <c r="B9" s="33" t="s">
        <v>177</v>
      </c>
      <c r="C9" s="85">
        <v>43255</v>
      </c>
      <c r="D9" s="10" t="s">
        <v>99</v>
      </c>
      <c r="E9" s="79" t="s">
        <v>99</v>
      </c>
      <c r="F9" s="23" t="s">
        <v>99</v>
      </c>
      <c r="G9" s="23" t="s">
        <v>99</v>
      </c>
      <c r="H9" s="24" t="s">
        <v>99</v>
      </c>
      <c r="I9" s="10" t="s">
        <v>99</v>
      </c>
      <c r="J9" s="10" t="s">
        <v>99</v>
      </c>
    </row>
    <row r="10" spans="2:13" x14ac:dyDescent="0.3">
      <c r="B10" s="33" t="s">
        <v>178</v>
      </c>
      <c r="C10" s="85">
        <v>116824</v>
      </c>
      <c r="D10" s="10" t="s">
        <v>99</v>
      </c>
      <c r="E10" s="79" t="s">
        <v>99</v>
      </c>
      <c r="F10" s="23" t="s">
        <v>99</v>
      </c>
      <c r="G10" s="23" t="s">
        <v>99</v>
      </c>
      <c r="H10" s="24" t="s">
        <v>99</v>
      </c>
      <c r="I10" s="10" t="s">
        <v>99</v>
      </c>
      <c r="J10" s="10" t="s">
        <v>99</v>
      </c>
    </row>
    <row r="11" spans="2:13" x14ac:dyDescent="0.3">
      <c r="B11" s="33" t="s">
        <v>179</v>
      </c>
      <c r="C11" s="85">
        <v>87317</v>
      </c>
      <c r="D11" s="10" t="s">
        <v>99</v>
      </c>
      <c r="E11" s="79" t="s">
        <v>99</v>
      </c>
      <c r="F11" s="23" t="s">
        <v>99</v>
      </c>
      <c r="G11" s="23" t="s">
        <v>99</v>
      </c>
      <c r="H11" s="24" t="s">
        <v>99</v>
      </c>
      <c r="I11" s="10" t="s">
        <v>99</v>
      </c>
      <c r="J11" s="10" t="s">
        <v>99</v>
      </c>
    </row>
    <row r="12" spans="2:13" x14ac:dyDescent="0.3">
      <c r="B12" s="33" t="s">
        <v>180</v>
      </c>
      <c r="C12" s="85">
        <v>77059</v>
      </c>
      <c r="D12" s="10" t="s">
        <v>99</v>
      </c>
      <c r="E12" s="79" t="s">
        <v>99</v>
      </c>
      <c r="F12" s="23" t="s">
        <v>99</v>
      </c>
      <c r="G12" s="23" t="s">
        <v>99</v>
      </c>
      <c r="H12" s="24" t="s">
        <v>99</v>
      </c>
      <c r="I12" s="10" t="s">
        <v>99</v>
      </c>
      <c r="J12" s="10" t="s">
        <v>99</v>
      </c>
    </row>
    <row r="13" spans="2:13" x14ac:dyDescent="0.3">
      <c r="B13" s="21" t="s">
        <v>181</v>
      </c>
      <c r="C13" s="81">
        <v>414353</v>
      </c>
      <c r="D13" s="78" t="s">
        <v>99</v>
      </c>
      <c r="E13" s="80" t="s">
        <v>99</v>
      </c>
      <c r="F13" s="27" t="s">
        <v>99</v>
      </c>
      <c r="G13" s="27" t="s">
        <v>99</v>
      </c>
      <c r="H13" s="77" t="s">
        <v>99</v>
      </c>
      <c r="I13" s="78" t="s">
        <v>99</v>
      </c>
      <c r="J13" s="78" t="s">
        <v>99</v>
      </c>
    </row>
    <row r="14" spans="2:13" x14ac:dyDescent="0.3">
      <c r="B14" s="21"/>
      <c r="C14" s="64"/>
      <c r="D14" s="77"/>
      <c r="E14" s="80"/>
      <c r="F14" s="27"/>
      <c r="G14" s="27"/>
      <c r="H14" s="27"/>
      <c r="I14" s="27"/>
      <c r="J14" s="77"/>
    </row>
    <row r="15" spans="2:13" x14ac:dyDescent="0.3">
      <c r="B15" s="21" t="s">
        <v>115</v>
      </c>
      <c r="C15" s="27"/>
      <c r="D15" s="77"/>
      <c r="E15" s="80"/>
      <c r="F15" s="27"/>
      <c r="G15" s="27"/>
      <c r="H15" s="27"/>
      <c r="I15" s="27"/>
      <c r="J15" s="77"/>
    </row>
    <row r="16" spans="2:13" x14ac:dyDescent="0.3">
      <c r="B16" s="33" t="s">
        <v>176</v>
      </c>
      <c r="C16" s="25">
        <v>89114</v>
      </c>
      <c r="D16" s="85">
        <v>3166</v>
      </c>
      <c r="E16" s="84">
        <v>3395</v>
      </c>
      <c r="F16" s="25">
        <v>2678</v>
      </c>
      <c r="G16" s="25">
        <v>3314</v>
      </c>
      <c r="H16" s="25">
        <v>12553</v>
      </c>
      <c r="I16" s="25">
        <v>-5951</v>
      </c>
      <c r="J16" s="410">
        <f>(C16/C8-1)*100</f>
        <v>-0.8720994905337176</v>
      </c>
    </row>
    <row r="17" spans="2:13" x14ac:dyDescent="0.3">
      <c r="B17" s="33" t="s">
        <v>177</v>
      </c>
      <c r="C17" s="25">
        <v>38774</v>
      </c>
      <c r="D17" s="85">
        <v>2638</v>
      </c>
      <c r="E17" s="84">
        <v>2595</v>
      </c>
      <c r="F17" s="25">
        <v>2353</v>
      </c>
      <c r="G17" s="25">
        <v>2294</v>
      </c>
      <c r="H17" s="25">
        <v>9880</v>
      </c>
      <c r="I17" s="25">
        <v>-9957</v>
      </c>
      <c r="J17" s="410">
        <f t="shared" ref="J17:J21" si="0">(C17/C9-1)*100</f>
        <v>-10.359496012021729</v>
      </c>
    </row>
    <row r="18" spans="2:13" x14ac:dyDescent="0.3">
      <c r="B18" s="33" t="s">
        <v>178</v>
      </c>
      <c r="C18" s="25">
        <v>109340</v>
      </c>
      <c r="D18" s="85">
        <v>7108</v>
      </c>
      <c r="E18" s="84">
        <v>4767</v>
      </c>
      <c r="F18" s="25">
        <v>6463</v>
      </c>
      <c r="G18" s="25">
        <v>7168</v>
      </c>
      <c r="H18" s="25">
        <v>25506</v>
      </c>
      <c r="I18" s="25">
        <v>-21324</v>
      </c>
      <c r="J18" s="410">
        <f t="shared" si="0"/>
        <v>-6.4062179004314217</v>
      </c>
    </row>
    <row r="19" spans="2:13" x14ac:dyDescent="0.3">
      <c r="B19" s="33" t="s">
        <v>179</v>
      </c>
      <c r="C19" s="25">
        <v>75063</v>
      </c>
      <c r="D19" s="85">
        <v>3673</v>
      </c>
      <c r="E19" s="84">
        <v>3774</v>
      </c>
      <c r="F19" s="25">
        <v>3677</v>
      </c>
      <c r="G19" s="25">
        <v>4228</v>
      </c>
      <c r="H19" s="25">
        <v>15352</v>
      </c>
      <c r="I19" s="25">
        <v>-18073</v>
      </c>
      <c r="J19" s="410">
        <f t="shared" si="0"/>
        <v>-14.033922374795281</v>
      </c>
    </row>
    <row r="20" spans="2:13" x14ac:dyDescent="0.3">
      <c r="B20" s="33" t="s">
        <v>180</v>
      </c>
      <c r="C20" s="25">
        <v>85238</v>
      </c>
      <c r="D20" s="85">
        <v>2959</v>
      </c>
      <c r="E20" s="84">
        <v>4110</v>
      </c>
      <c r="F20" s="25">
        <v>6272</v>
      </c>
      <c r="G20" s="25">
        <v>4981</v>
      </c>
      <c r="H20" s="25">
        <v>18322</v>
      </c>
      <c r="I20" s="25">
        <v>-3964</v>
      </c>
      <c r="J20" s="410">
        <f t="shared" si="0"/>
        <v>10.613945158904215</v>
      </c>
    </row>
    <row r="21" spans="2:13" ht="15" thickBot="1" x14ac:dyDescent="0.35">
      <c r="B21" s="28" t="s">
        <v>181</v>
      </c>
      <c r="C21" s="29">
        <v>397529</v>
      </c>
      <c r="D21" s="109">
        <v>19544</v>
      </c>
      <c r="E21" s="110">
        <v>18641</v>
      </c>
      <c r="F21" s="29">
        <v>21443</v>
      </c>
      <c r="G21" s="29">
        <v>21985</v>
      </c>
      <c r="H21" s="29">
        <f>SUM(D21:G21)</f>
        <v>81613</v>
      </c>
      <c r="I21" s="29">
        <f>SUM(I16:I20)</f>
        <v>-59269</v>
      </c>
      <c r="J21" s="411">
        <f t="shared" si="0"/>
        <v>-4.0603060675317941</v>
      </c>
      <c r="M21" s="1"/>
    </row>
    <row r="22" spans="2:13" x14ac:dyDescent="0.3">
      <c r="B22" s="478" t="s">
        <v>1242</v>
      </c>
      <c r="C22" s="479"/>
      <c r="D22" s="472"/>
      <c r="M22" s="1"/>
    </row>
    <row r="23" spans="2:13" ht="15.6" x14ac:dyDescent="0.3">
      <c r="B23" s="478" t="s">
        <v>1376</v>
      </c>
      <c r="C23" s="480"/>
      <c r="D23" s="472"/>
      <c r="K23" s="2"/>
    </row>
    <row r="24" spans="2:13" ht="27.75" customHeight="1" x14ac:dyDescent="0.3">
      <c r="B24" s="541" t="s">
        <v>1237</v>
      </c>
      <c r="C24" s="541"/>
      <c r="D24" s="541"/>
      <c r="E24" s="541"/>
      <c r="F24" s="541"/>
      <c r="G24" s="541"/>
      <c r="H24" s="541"/>
      <c r="I24" s="541"/>
      <c r="J24" s="541"/>
    </row>
  </sheetData>
  <mergeCells count="7">
    <mergeCell ref="B24:J24"/>
    <mergeCell ref="D2:H2"/>
    <mergeCell ref="B2:B5"/>
    <mergeCell ref="C2:C5"/>
    <mergeCell ref="D3:H3"/>
    <mergeCell ref="D4:H4"/>
    <mergeCell ref="I3:I5"/>
  </mergeCells>
  <pageMargins left="0.511811024" right="0.511811024" top="0.78740157499999996" bottom="0.78740157499999996" header="0.31496062000000002" footer="0.31496062000000002"/>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M42"/>
  <sheetViews>
    <sheetView showGridLines="0" workbookViewId="0"/>
  </sheetViews>
  <sheetFormatPr defaultRowHeight="14.4" x14ac:dyDescent="0.3"/>
  <cols>
    <col min="2" max="2" width="26.109375" customWidth="1"/>
    <col min="3" max="7" width="13.5546875" customWidth="1"/>
  </cols>
  <sheetData>
    <row r="1" spans="2:13" ht="15" thickBot="1" x14ac:dyDescent="0.35">
      <c r="B1" s="516" t="s">
        <v>496</v>
      </c>
      <c r="C1" s="516"/>
      <c r="D1" s="516"/>
      <c r="E1" s="516"/>
      <c r="F1" s="516"/>
      <c r="G1" s="516"/>
      <c r="H1" s="465"/>
      <c r="I1" s="465"/>
      <c r="J1" s="465"/>
      <c r="K1" s="465"/>
      <c r="L1" s="465"/>
      <c r="M1" s="465"/>
    </row>
    <row r="2" spans="2:13" ht="15" thickBot="1" x14ac:dyDescent="0.35">
      <c r="B2" s="564" t="s">
        <v>444</v>
      </c>
      <c r="C2" s="531" t="s">
        <v>261</v>
      </c>
      <c r="D2" s="533"/>
      <c r="E2" s="533"/>
      <c r="F2" s="532"/>
      <c r="G2" s="534" t="s">
        <v>27</v>
      </c>
    </row>
    <row r="3" spans="2:13" x14ac:dyDescent="0.3">
      <c r="B3" s="566"/>
      <c r="C3" s="529" t="s">
        <v>386</v>
      </c>
      <c r="D3" s="550" t="s">
        <v>252</v>
      </c>
      <c r="E3" s="529" t="s">
        <v>253</v>
      </c>
      <c r="F3" s="243" t="s">
        <v>445</v>
      </c>
      <c r="G3" s="539"/>
    </row>
    <row r="4" spans="2:13" ht="15" thickBot="1" x14ac:dyDescent="0.35">
      <c r="B4" s="565"/>
      <c r="C4" s="530"/>
      <c r="D4" s="551"/>
      <c r="E4" s="530"/>
      <c r="F4" s="183" t="s">
        <v>446</v>
      </c>
      <c r="G4" s="535"/>
    </row>
    <row r="5" spans="2:13" x14ac:dyDescent="0.3">
      <c r="B5" s="228"/>
      <c r="C5" s="174" t="s">
        <v>67</v>
      </c>
      <c r="D5" s="227" t="s">
        <v>67</v>
      </c>
      <c r="E5" s="173" t="s">
        <v>67</v>
      </c>
      <c r="F5" s="243" t="s">
        <v>67</v>
      </c>
      <c r="G5" s="13" t="s">
        <v>67</v>
      </c>
    </row>
    <row r="6" spans="2:13" ht="15.6" x14ac:dyDescent="0.3">
      <c r="B6" s="184" t="s">
        <v>497</v>
      </c>
      <c r="C6" s="27"/>
      <c r="D6" s="244"/>
      <c r="E6" s="186"/>
      <c r="F6" s="244"/>
      <c r="G6" s="187"/>
    </row>
    <row r="7" spans="2:13" x14ac:dyDescent="0.3">
      <c r="B7" s="265" t="s">
        <v>448</v>
      </c>
      <c r="C7" s="48">
        <v>1430</v>
      </c>
      <c r="D7" s="248">
        <v>317</v>
      </c>
      <c r="E7" s="205">
        <v>235</v>
      </c>
      <c r="F7" s="248">
        <v>7454</v>
      </c>
      <c r="G7" s="42">
        <v>9436</v>
      </c>
    </row>
    <row r="8" spans="2:13" x14ac:dyDescent="0.3">
      <c r="B8" s="265" t="s">
        <v>461</v>
      </c>
      <c r="C8" s="48">
        <v>86</v>
      </c>
      <c r="D8" s="248">
        <v>124</v>
      </c>
      <c r="E8" s="205">
        <v>29</v>
      </c>
      <c r="F8" s="248">
        <v>290</v>
      </c>
      <c r="G8" s="42">
        <v>529</v>
      </c>
    </row>
    <row r="9" spans="2:13" x14ac:dyDescent="0.3">
      <c r="B9" s="265" t="s">
        <v>450</v>
      </c>
      <c r="C9" s="48">
        <v>180</v>
      </c>
      <c r="D9" s="248">
        <v>114</v>
      </c>
      <c r="E9" s="205">
        <v>37</v>
      </c>
      <c r="F9" s="248">
        <v>453</v>
      </c>
      <c r="G9" s="42">
        <v>784</v>
      </c>
    </row>
    <row r="10" spans="2:13" ht="15.6" x14ac:dyDescent="0.3">
      <c r="B10" s="265" t="s">
        <v>451</v>
      </c>
      <c r="C10" s="48">
        <v>115</v>
      </c>
      <c r="D10" s="248">
        <v>224</v>
      </c>
      <c r="E10" s="205">
        <v>44</v>
      </c>
      <c r="F10" s="248">
        <v>1292</v>
      </c>
      <c r="G10" s="42">
        <v>1675</v>
      </c>
    </row>
    <row r="11" spans="2:13" x14ac:dyDescent="0.3">
      <c r="B11" s="265" t="s">
        <v>462</v>
      </c>
      <c r="C11" s="48">
        <v>0</v>
      </c>
      <c r="D11" s="248">
        <v>0</v>
      </c>
      <c r="E11" s="205">
        <v>0</v>
      </c>
      <c r="F11" s="248">
        <v>0</v>
      </c>
      <c r="G11" s="42">
        <v>0</v>
      </c>
    </row>
    <row r="12" spans="2:13" x14ac:dyDescent="0.3">
      <c r="B12" s="265" t="s">
        <v>463</v>
      </c>
      <c r="C12" s="48">
        <v>21</v>
      </c>
      <c r="D12" s="248">
        <v>0</v>
      </c>
      <c r="E12" s="205">
        <v>0</v>
      </c>
      <c r="F12" s="248">
        <v>50</v>
      </c>
      <c r="G12" s="42">
        <v>71</v>
      </c>
    </row>
    <row r="13" spans="2:13" x14ac:dyDescent="0.3">
      <c r="B13" s="265" t="s">
        <v>1374</v>
      </c>
      <c r="C13" s="48">
        <v>46</v>
      </c>
      <c r="D13" s="248">
        <v>39</v>
      </c>
      <c r="E13" s="205">
        <v>0</v>
      </c>
      <c r="F13" s="248">
        <v>0</v>
      </c>
      <c r="G13" s="42">
        <v>85</v>
      </c>
    </row>
    <row r="14" spans="2:13" x14ac:dyDescent="0.3">
      <c r="B14" s="265" t="s">
        <v>454</v>
      </c>
      <c r="C14" s="48">
        <v>3340</v>
      </c>
      <c r="D14" s="248">
        <v>1452</v>
      </c>
      <c r="E14" s="205">
        <v>1386</v>
      </c>
      <c r="F14" s="248">
        <v>10787</v>
      </c>
      <c r="G14" s="42">
        <v>16965</v>
      </c>
    </row>
    <row r="15" spans="2:13" x14ac:dyDescent="0.3">
      <c r="B15" s="265" t="s">
        <v>455</v>
      </c>
      <c r="C15" s="48">
        <v>1717</v>
      </c>
      <c r="D15" s="248">
        <v>548</v>
      </c>
      <c r="E15" s="205">
        <v>973</v>
      </c>
      <c r="F15" s="248">
        <v>15447</v>
      </c>
      <c r="G15" s="42">
        <v>18685</v>
      </c>
    </row>
    <row r="16" spans="2:13" ht="15.6" x14ac:dyDescent="0.3">
      <c r="B16" s="265" t="s">
        <v>456</v>
      </c>
      <c r="C16" s="48">
        <v>163</v>
      </c>
      <c r="D16" s="248">
        <v>215</v>
      </c>
      <c r="E16" s="205">
        <v>374</v>
      </c>
      <c r="F16" s="248">
        <v>867</v>
      </c>
      <c r="G16" s="42">
        <v>1619</v>
      </c>
    </row>
    <row r="17" spans="2:7" x14ac:dyDescent="0.3">
      <c r="B17" s="265" t="s">
        <v>464</v>
      </c>
      <c r="C17" s="48">
        <v>343</v>
      </c>
      <c r="D17" s="248">
        <v>619</v>
      </c>
      <c r="E17" s="205">
        <v>757</v>
      </c>
      <c r="F17" s="248">
        <v>6254</v>
      </c>
      <c r="G17" s="42">
        <v>7973</v>
      </c>
    </row>
    <row r="18" spans="2:7" x14ac:dyDescent="0.3">
      <c r="B18" s="184" t="s">
        <v>458</v>
      </c>
      <c r="C18" s="49">
        <v>7441</v>
      </c>
      <c r="D18" s="249">
        <v>3652</v>
      </c>
      <c r="E18" s="206">
        <v>3835</v>
      </c>
      <c r="F18" s="249">
        <v>42894</v>
      </c>
      <c r="G18" s="43">
        <v>57822</v>
      </c>
    </row>
    <row r="19" spans="2:7" x14ac:dyDescent="0.3">
      <c r="B19" s="184" t="s">
        <v>459</v>
      </c>
      <c r="C19" s="46">
        <f>C18/$G$18*100</f>
        <v>12.868804261353811</v>
      </c>
      <c r="D19" s="247">
        <f t="shared" ref="D19:F19" si="0">D18/$G$18*100</f>
        <v>6.3159351112033484</v>
      </c>
      <c r="E19" s="89">
        <f t="shared" si="0"/>
        <v>6.6324236449794194</v>
      </c>
      <c r="F19" s="247">
        <f t="shared" si="0"/>
        <v>74.182836982463414</v>
      </c>
      <c r="G19" s="75">
        <f>G18/$G$36*100</f>
        <v>70.654219311322365</v>
      </c>
    </row>
    <row r="20" spans="2:7" x14ac:dyDescent="0.3">
      <c r="B20" s="184"/>
      <c r="C20" s="27"/>
      <c r="D20" s="244"/>
      <c r="E20" s="186"/>
      <c r="F20" s="244"/>
      <c r="G20" s="187"/>
    </row>
    <row r="21" spans="2:7" ht="15.6" x14ac:dyDescent="0.3">
      <c r="B21" s="184" t="s">
        <v>498</v>
      </c>
      <c r="C21" s="27"/>
      <c r="D21" s="244"/>
      <c r="E21" s="186"/>
      <c r="F21" s="244"/>
      <c r="G21" s="187"/>
    </row>
    <row r="22" spans="2:7" x14ac:dyDescent="0.3">
      <c r="B22" s="265" t="s">
        <v>448</v>
      </c>
      <c r="C22" s="48">
        <v>334</v>
      </c>
      <c r="D22" s="248">
        <v>546</v>
      </c>
      <c r="E22" s="205">
        <v>347</v>
      </c>
      <c r="F22" s="248">
        <v>1004</v>
      </c>
      <c r="G22" s="42">
        <v>2231</v>
      </c>
    </row>
    <row r="23" spans="2:7" x14ac:dyDescent="0.3">
      <c r="B23" s="265" t="s">
        <v>461</v>
      </c>
      <c r="C23" s="48">
        <v>53</v>
      </c>
      <c r="D23" s="248">
        <v>45</v>
      </c>
      <c r="E23" s="205">
        <v>45</v>
      </c>
      <c r="F23" s="248">
        <v>167</v>
      </c>
      <c r="G23" s="42">
        <v>310</v>
      </c>
    </row>
    <row r="24" spans="2:7" x14ac:dyDescent="0.3">
      <c r="B24" s="265" t="s">
        <v>450</v>
      </c>
      <c r="C24" s="48">
        <v>265</v>
      </c>
      <c r="D24" s="248">
        <v>208</v>
      </c>
      <c r="E24" s="205">
        <v>74</v>
      </c>
      <c r="F24" s="248">
        <v>151</v>
      </c>
      <c r="G24" s="42">
        <v>698</v>
      </c>
    </row>
    <row r="25" spans="2:7" ht="15.6" x14ac:dyDescent="0.3">
      <c r="B25" s="265" t="s">
        <v>451</v>
      </c>
      <c r="C25" s="48">
        <v>109</v>
      </c>
      <c r="D25" s="248">
        <v>430</v>
      </c>
      <c r="E25" s="205">
        <v>219</v>
      </c>
      <c r="F25" s="248">
        <v>66</v>
      </c>
      <c r="G25" s="42">
        <v>824</v>
      </c>
    </row>
    <row r="26" spans="2:7" x14ac:dyDescent="0.3">
      <c r="B26" s="265" t="s">
        <v>462</v>
      </c>
      <c r="C26" s="48">
        <v>0</v>
      </c>
      <c r="D26" s="248">
        <v>0</v>
      </c>
      <c r="E26" s="205">
        <v>0</v>
      </c>
      <c r="F26" s="248">
        <v>1</v>
      </c>
      <c r="G26" s="42">
        <v>1</v>
      </c>
    </row>
    <row r="27" spans="2:7" x14ac:dyDescent="0.3">
      <c r="B27" s="265" t="s">
        <v>463</v>
      </c>
      <c r="C27" s="48">
        <v>148</v>
      </c>
      <c r="D27" s="248">
        <v>369</v>
      </c>
      <c r="E27" s="205">
        <v>151</v>
      </c>
      <c r="F27" s="248">
        <v>299</v>
      </c>
      <c r="G27" s="42">
        <v>967</v>
      </c>
    </row>
    <row r="28" spans="2:7" x14ac:dyDescent="0.3">
      <c r="B28" s="265" t="s">
        <v>1374</v>
      </c>
      <c r="C28" s="48">
        <v>126</v>
      </c>
      <c r="D28" s="248">
        <v>42</v>
      </c>
      <c r="E28" s="205">
        <v>101</v>
      </c>
      <c r="F28" s="248">
        <v>0</v>
      </c>
      <c r="G28" s="42">
        <v>269</v>
      </c>
    </row>
    <row r="29" spans="2:7" x14ac:dyDescent="0.3">
      <c r="B29" s="265" t="s">
        <v>454</v>
      </c>
      <c r="C29" s="48">
        <v>1073</v>
      </c>
      <c r="D29" s="248">
        <v>2201</v>
      </c>
      <c r="E29" s="205">
        <v>1532</v>
      </c>
      <c r="F29" s="248">
        <v>2549</v>
      </c>
      <c r="G29" s="42">
        <v>7355</v>
      </c>
    </row>
    <row r="30" spans="2:7" x14ac:dyDescent="0.3">
      <c r="B30" s="265" t="s">
        <v>455</v>
      </c>
      <c r="C30" s="48">
        <v>603</v>
      </c>
      <c r="D30" s="248">
        <v>561</v>
      </c>
      <c r="E30" s="205">
        <v>636</v>
      </c>
      <c r="F30" s="248">
        <v>3757</v>
      </c>
      <c r="G30" s="42">
        <v>5557</v>
      </c>
    </row>
    <row r="31" spans="2:7" ht="15.6" x14ac:dyDescent="0.3">
      <c r="B31" s="265" t="s">
        <v>456</v>
      </c>
      <c r="C31" s="48">
        <v>338</v>
      </c>
      <c r="D31" s="248">
        <v>319</v>
      </c>
      <c r="E31" s="205">
        <v>136</v>
      </c>
      <c r="F31" s="248">
        <v>511</v>
      </c>
      <c r="G31" s="42">
        <v>1304</v>
      </c>
    </row>
    <row r="32" spans="2:7" x14ac:dyDescent="0.3">
      <c r="B32" s="265" t="s">
        <v>464</v>
      </c>
      <c r="C32" s="48">
        <v>537</v>
      </c>
      <c r="D32" s="248">
        <v>792</v>
      </c>
      <c r="E32" s="205">
        <v>414</v>
      </c>
      <c r="F32" s="248">
        <v>2757</v>
      </c>
      <c r="G32" s="42">
        <v>4500</v>
      </c>
    </row>
    <row r="33" spans="2:9" x14ac:dyDescent="0.3">
      <c r="B33" s="184" t="s">
        <v>458</v>
      </c>
      <c r="C33" s="49">
        <v>3586</v>
      </c>
      <c r="D33" s="249">
        <v>5513</v>
      </c>
      <c r="E33" s="206">
        <v>3655</v>
      </c>
      <c r="F33" s="249">
        <v>11262</v>
      </c>
      <c r="G33" s="43">
        <v>24016</v>
      </c>
    </row>
    <row r="34" spans="2:9" x14ac:dyDescent="0.3">
      <c r="B34" s="184" t="s">
        <v>459</v>
      </c>
      <c r="C34" s="46">
        <f>C33/$G$33*100</f>
        <v>14.931712191872085</v>
      </c>
      <c r="D34" s="247">
        <f t="shared" ref="D34:F34" si="1">D33/$G$33*100</f>
        <v>22.955529646902065</v>
      </c>
      <c r="E34" s="89">
        <f t="shared" si="1"/>
        <v>15.219020652898068</v>
      </c>
      <c r="F34" s="247">
        <f t="shared" si="1"/>
        <v>46.893737508327781</v>
      </c>
      <c r="G34" s="75">
        <f>G33/$G$36*100</f>
        <v>29.345780688677632</v>
      </c>
    </row>
    <row r="35" spans="2:9" x14ac:dyDescent="0.3">
      <c r="B35" s="184"/>
      <c r="C35" s="27"/>
      <c r="D35" s="244"/>
      <c r="E35" s="186"/>
      <c r="F35" s="244"/>
      <c r="G35" s="187"/>
    </row>
    <row r="36" spans="2:9" ht="15" thickBot="1" x14ac:dyDescent="0.35">
      <c r="B36" s="151" t="s">
        <v>144</v>
      </c>
      <c r="C36" s="29">
        <f>C33+C18</f>
        <v>11027</v>
      </c>
      <c r="D36" s="246">
        <f t="shared" ref="D36:G36" si="2">D33+D18</f>
        <v>9165</v>
      </c>
      <c r="E36" s="110">
        <f t="shared" si="2"/>
        <v>7490</v>
      </c>
      <c r="F36" s="246">
        <f t="shared" si="2"/>
        <v>54156</v>
      </c>
      <c r="G36" s="32">
        <f t="shared" si="2"/>
        <v>81838</v>
      </c>
    </row>
    <row r="37" spans="2:9" x14ac:dyDescent="0.3">
      <c r="B37" s="478" t="s">
        <v>1245</v>
      </c>
      <c r="C37" s="479"/>
      <c r="D37" s="470"/>
    </row>
    <row r="38" spans="2:9" ht="15.6" x14ac:dyDescent="0.3">
      <c r="B38" s="478" t="s">
        <v>1257</v>
      </c>
      <c r="C38" s="480"/>
      <c r="D38" s="470"/>
      <c r="E38" s="3"/>
      <c r="F38" s="3"/>
      <c r="G38" s="3"/>
    </row>
    <row r="39" spans="2:9" ht="15.6" x14ac:dyDescent="0.3">
      <c r="B39" s="478" t="s">
        <v>1285</v>
      </c>
      <c r="C39" s="480"/>
      <c r="D39" s="470"/>
      <c r="I39" s="2"/>
    </row>
    <row r="40" spans="2:9" ht="15.6" x14ac:dyDescent="0.3">
      <c r="B40" s="478" t="s">
        <v>1259</v>
      </c>
      <c r="C40" s="480"/>
      <c r="D40" s="470"/>
    </row>
    <row r="41" spans="2:9" ht="15.6" x14ac:dyDescent="0.3">
      <c r="B41" s="478" t="s">
        <v>1260</v>
      </c>
      <c r="C41" s="480"/>
      <c r="D41" s="470"/>
    </row>
    <row r="42" spans="2:9" ht="15.6" x14ac:dyDescent="0.3">
      <c r="B42" s="478" t="s">
        <v>1286</v>
      </c>
      <c r="C42" s="480"/>
      <c r="D42" s="470"/>
    </row>
  </sheetData>
  <mergeCells count="6">
    <mergeCell ref="B2:B4"/>
    <mergeCell ref="C2:F2"/>
    <mergeCell ref="G2:G4"/>
    <mergeCell ref="C3:C4"/>
    <mergeCell ref="D3:D4"/>
    <mergeCell ref="E3:E4"/>
  </mergeCells>
  <pageMargins left="0.511811024" right="0.511811024" top="0.78740157499999996" bottom="0.78740157499999996" header="0.31496062000000002" footer="0.3149606200000000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1:O47"/>
  <sheetViews>
    <sheetView showGridLines="0" workbookViewId="0"/>
  </sheetViews>
  <sheetFormatPr defaultRowHeight="14.4" x14ac:dyDescent="0.3"/>
  <cols>
    <col min="2" max="2" width="15.6640625" bestFit="1" customWidth="1"/>
    <col min="3" max="3" width="11.5546875" bestFit="1" customWidth="1"/>
    <col min="4" max="11" width="9.5546875" bestFit="1" customWidth="1"/>
    <col min="12" max="13" width="10.5546875" bestFit="1" customWidth="1"/>
    <col min="15" max="15" width="11.5546875" bestFit="1" customWidth="1"/>
  </cols>
  <sheetData>
    <row r="1" spans="2:13" ht="15" thickBot="1" x14ac:dyDescent="0.35">
      <c r="B1" s="516" t="s">
        <v>499</v>
      </c>
      <c r="C1" s="516"/>
      <c r="D1" s="516"/>
      <c r="E1" s="516"/>
      <c r="F1" s="516"/>
      <c r="G1" s="516"/>
      <c r="H1" s="516"/>
      <c r="I1" s="516"/>
      <c r="J1" s="516"/>
      <c r="K1" s="516"/>
      <c r="L1" s="516"/>
      <c r="M1" s="516"/>
    </row>
    <row r="2" spans="2:13" ht="15" thickBot="1" x14ac:dyDescent="0.35">
      <c r="B2" s="564" t="s">
        <v>444</v>
      </c>
      <c r="C2" s="534" t="s">
        <v>403</v>
      </c>
      <c r="D2" s="536"/>
      <c r="E2" s="536"/>
      <c r="F2" s="536"/>
      <c r="G2" s="536"/>
      <c r="H2" s="536"/>
      <c r="I2" s="536"/>
      <c r="J2" s="536"/>
      <c r="K2" s="536"/>
      <c r="L2" s="527"/>
      <c r="M2" s="534" t="s">
        <v>27</v>
      </c>
    </row>
    <row r="3" spans="2:13" x14ac:dyDescent="0.3">
      <c r="B3" s="566"/>
      <c r="C3" s="415" t="s">
        <v>404</v>
      </c>
      <c r="D3" s="534" t="s">
        <v>404</v>
      </c>
      <c r="E3" s="527"/>
      <c r="F3" s="534" t="s">
        <v>404</v>
      </c>
      <c r="G3" s="536"/>
      <c r="H3" s="527"/>
      <c r="I3" s="534" t="s">
        <v>404</v>
      </c>
      <c r="J3" s="536"/>
      <c r="K3" s="536"/>
      <c r="L3" s="527"/>
      <c r="M3" s="539"/>
    </row>
    <row r="4" spans="2:13" x14ac:dyDescent="0.3">
      <c r="B4" s="566"/>
      <c r="C4" s="416" t="s">
        <v>251</v>
      </c>
      <c r="D4" s="539" t="s">
        <v>407</v>
      </c>
      <c r="E4" s="540"/>
      <c r="F4" s="539" t="s">
        <v>408</v>
      </c>
      <c r="G4" s="563"/>
      <c r="H4" s="540"/>
      <c r="I4" s="539" t="s">
        <v>493</v>
      </c>
      <c r="J4" s="563"/>
      <c r="K4" s="563"/>
      <c r="L4" s="540"/>
      <c r="M4" s="539"/>
    </row>
    <row r="5" spans="2:13" ht="15" thickBot="1" x14ac:dyDescent="0.35">
      <c r="B5" s="566"/>
      <c r="C5" s="264"/>
      <c r="D5" s="535" t="s">
        <v>406</v>
      </c>
      <c r="E5" s="528"/>
      <c r="F5" s="535" t="s">
        <v>406</v>
      </c>
      <c r="G5" s="537"/>
      <c r="H5" s="528"/>
      <c r="I5" s="535" t="s">
        <v>446</v>
      </c>
      <c r="J5" s="537"/>
      <c r="K5" s="537"/>
      <c r="L5" s="528"/>
      <c r="M5" s="539"/>
    </row>
    <row r="6" spans="2:13" x14ac:dyDescent="0.3">
      <c r="B6" s="566"/>
      <c r="C6" s="13" t="s">
        <v>148</v>
      </c>
      <c r="D6" s="172" t="s">
        <v>148</v>
      </c>
      <c r="E6" s="174" t="s">
        <v>148</v>
      </c>
      <c r="F6" s="13" t="s">
        <v>148</v>
      </c>
      <c r="G6" s="173" t="s">
        <v>148</v>
      </c>
      <c r="H6" s="173" t="s">
        <v>148</v>
      </c>
      <c r="I6" s="172" t="s">
        <v>148</v>
      </c>
      <c r="J6" s="174" t="s">
        <v>148</v>
      </c>
      <c r="K6" s="174" t="s">
        <v>148</v>
      </c>
      <c r="L6" s="174" t="s">
        <v>148</v>
      </c>
      <c r="M6" s="539"/>
    </row>
    <row r="7" spans="2:13" ht="26.4" x14ac:dyDescent="0.3">
      <c r="B7" s="566"/>
      <c r="C7" s="13" t="s">
        <v>405</v>
      </c>
      <c r="D7" s="172" t="s">
        <v>405</v>
      </c>
      <c r="E7" s="174" t="s">
        <v>407</v>
      </c>
      <c r="F7" s="13" t="s">
        <v>405</v>
      </c>
      <c r="G7" s="173" t="s">
        <v>407</v>
      </c>
      <c r="H7" s="173" t="s">
        <v>253</v>
      </c>
      <c r="I7" s="172" t="s">
        <v>405</v>
      </c>
      <c r="J7" s="174" t="s">
        <v>407</v>
      </c>
      <c r="K7" s="174" t="s">
        <v>253</v>
      </c>
      <c r="L7" s="174" t="s">
        <v>500</v>
      </c>
      <c r="M7" s="539"/>
    </row>
    <row r="8" spans="2:13" ht="15" thickBot="1" x14ac:dyDescent="0.35">
      <c r="B8" s="565"/>
      <c r="C8" s="176" t="s">
        <v>406</v>
      </c>
      <c r="D8" s="167" t="s">
        <v>406</v>
      </c>
      <c r="E8" s="165" t="s">
        <v>406</v>
      </c>
      <c r="F8" s="176" t="s">
        <v>406</v>
      </c>
      <c r="G8" s="171" t="s">
        <v>406</v>
      </c>
      <c r="H8" s="181"/>
      <c r="I8" s="167" t="s">
        <v>406</v>
      </c>
      <c r="J8" s="165" t="s">
        <v>406</v>
      </c>
      <c r="K8" s="182"/>
      <c r="L8" s="182"/>
      <c r="M8" s="535"/>
    </row>
    <row r="9" spans="2:13" ht="26.4" x14ac:dyDescent="0.3">
      <c r="B9" s="185"/>
      <c r="C9" s="13" t="s">
        <v>152</v>
      </c>
      <c r="D9" s="172" t="s">
        <v>152</v>
      </c>
      <c r="E9" s="174" t="s">
        <v>152</v>
      </c>
      <c r="F9" s="13" t="s">
        <v>152</v>
      </c>
      <c r="G9" s="173" t="s">
        <v>152</v>
      </c>
      <c r="H9" s="173" t="s">
        <v>152</v>
      </c>
      <c r="I9" s="172" t="s">
        <v>152</v>
      </c>
      <c r="J9" s="174" t="s">
        <v>152</v>
      </c>
      <c r="K9" s="174" t="s">
        <v>152</v>
      </c>
      <c r="L9" s="174" t="s">
        <v>152</v>
      </c>
      <c r="M9" s="13" t="s">
        <v>152</v>
      </c>
    </row>
    <row r="10" spans="2:13" x14ac:dyDescent="0.3">
      <c r="B10" s="228"/>
      <c r="C10" s="77"/>
      <c r="D10" s="186"/>
      <c r="E10" s="27"/>
      <c r="F10" s="77"/>
      <c r="G10" s="187"/>
      <c r="H10" s="187"/>
      <c r="I10" s="186"/>
      <c r="J10" s="27"/>
      <c r="K10" s="27"/>
      <c r="L10" s="27"/>
      <c r="M10" s="77"/>
    </row>
    <row r="11" spans="2:13" ht="15.6" x14ac:dyDescent="0.3">
      <c r="B11" s="184" t="s">
        <v>501</v>
      </c>
      <c r="C11" s="24"/>
      <c r="D11" s="79"/>
      <c r="E11" s="23"/>
      <c r="F11" s="24"/>
      <c r="G11" s="10"/>
      <c r="H11" s="10"/>
      <c r="I11" s="79"/>
      <c r="J11" s="23"/>
      <c r="K11" s="23"/>
      <c r="L11" s="23"/>
      <c r="M11" s="24"/>
    </row>
    <row r="12" spans="2:13" x14ac:dyDescent="0.3">
      <c r="B12" s="147" t="s">
        <v>448</v>
      </c>
      <c r="C12" s="178">
        <v>625.14999999999986</v>
      </c>
      <c r="D12" s="54">
        <v>29.22</v>
      </c>
      <c r="E12" s="45">
        <v>166.98000000000002</v>
      </c>
      <c r="F12" s="178">
        <v>9.1300000000000008</v>
      </c>
      <c r="G12" s="177">
        <v>2.9000000000000004</v>
      </c>
      <c r="H12" s="177">
        <v>157.6</v>
      </c>
      <c r="I12" s="54">
        <v>48.820000000000007</v>
      </c>
      <c r="J12" s="45">
        <v>144.84</v>
      </c>
      <c r="K12" s="45">
        <v>209.17</v>
      </c>
      <c r="L12" s="45">
        <v>2831.9999999999991</v>
      </c>
      <c r="M12" s="178">
        <v>4225.8099999999995</v>
      </c>
    </row>
    <row r="13" spans="2:13" x14ac:dyDescent="0.3">
      <c r="B13" s="147" t="s">
        <v>461</v>
      </c>
      <c r="C13" s="178">
        <v>58.57</v>
      </c>
      <c r="D13" s="54">
        <v>21.39</v>
      </c>
      <c r="E13" s="45">
        <v>76.5</v>
      </c>
      <c r="F13" s="178">
        <v>1.1200000000000001</v>
      </c>
      <c r="G13" s="177">
        <v>0.18</v>
      </c>
      <c r="H13" s="177">
        <v>16.09</v>
      </c>
      <c r="I13" s="54">
        <v>7.1999999999999993</v>
      </c>
      <c r="J13" s="45">
        <v>4.3600000000000003</v>
      </c>
      <c r="K13" s="45">
        <v>9.17</v>
      </c>
      <c r="L13" s="45">
        <v>121.99000000000001</v>
      </c>
      <c r="M13" s="178">
        <v>316.57000000000005</v>
      </c>
    </row>
    <row r="14" spans="2:13" x14ac:dyDescent="0.3">
      <c r="B14" s="147" t="s">
        <v>450</v>
      </c>
      <c r="C14" s="178">
        <v>88.87</v>
      </c>
      <c r="D14" s="54">
        <v>20.07</v>
      </c>
      <c r="E14" s="45">
        <v>71.83</v>
      </c>
      <c r="F14" s="178">
        <v>1.67</v>
      </c>
      <c r="G14" s="177">
        <v>0.28000000000000003</v>
      </c>
      <c r="H14" s="177">
        <v>24</v>
      </c>
      <c r="I14" s="54">
        <v>13.01</v>
      </c>
      <c r="J14" s="45">
        <v>7.91</v>
      </c>
      <c r="K14" s="45">
        <v>16.57</v>
      </c>
      <c r="L14" s="45">
        <v>220.43</v>
      </c>
      <c r="M14" s="178">
        <v>464.64</v>
      </c>
    </row>
    <row r="15" spans="2:13" ht="15.6" x14ac:dyDescent="0.3">
      <c r="B15" s="147" t="s">
        <v>469</v>
      </c>
      <c r="C15" s="178">
        <v>64.66</v>
      </c>
      <c r="D15" s="54">
        <v>4.68</v>
      </c>
      <c r="E15" s="45">
        <v>142.71</v>
      </c>
      <c r="F15" s="178">
        <v>1.42</v>
      </c>
      <c r="G15" s="177">
        <v>2.5700000000000003</v>
      </c>
      <c r="H15" s="177">
        <v>27.019999999999996</v>
      </c>
      <c r="I15" s="54">
        <v>0.98</v>
      </c>
      <c r="J15" s="45">
        <v>8.2899999999999991</v>
      </c>
      <c r="K15" s="45">
        <v>30.59</v>
      </c>
      <c r="L15" s="45">
        <v>496.18</v>
      </c>
      <c r="M15" s="178">
        <v>779.09999999999991</v>
      </c>
    </row>
    <row r="16" spans="2:13" x14ac:dyDescent="0.3">
      <c r="B16" s="147" t="s">
        <v>462</v>
      </c>
      <c r="C16" s="178">
        <v>0</v>
      </c>
      <c r="D16" s="54">
        <v>0</v>
      </c>
      <c r="E16" s="45">
        <v>0</v>
      </c>
      <c r="F16" s="178">
        <v>0</v>
      </c>
      <c r="G16" s="177">
        <v>0</v>
      </c>
      <c r="H16" s="177">
        <v>0</v>
      </c>
      <c r="I16" s="54">
        <v>0</v>
      </c>
      <c r="J16" s="45">
        <v>0</v>
      </c>
      <c r="K16" s="45">
        <v>0</v>
      </c>
      <c r="L16" s="45">
        <v>0</v>
      </c>
      <c r="M16" s="178">
        <v>0</v>
      </c>
    </row>
    <row r="17" spans="2:13" x14ac:dyDescent="0.3">
      <c r="B17" s="147" t="s">
        <v>463</v>
      </c>
      <c r="C17" s="178">
        <v>12.25</v>
      </c>
      <c r="D17" s="54">
        <v>0</v>
      </c>
      <c r="E17" s="45">
        <v>0</v>
      </c>
      <c r="F17" s="178">
        <v>0</v>
      </c>
      <c r="G17" s="177">
        <v>0</v>
      </c>
      <c r="H17" s="177">
        <v>0</v>
      </c>
      <c r="I17" s="54">
        <v>0</v>
      </c>
      <c r="J17" s="45">
        <v>1.3</v>
      </c>
      <c r="K17" s="45">
        <v>1.63</v>
      </c>
      <c r="L17" s="45">
        <v>21.59</v>
      </c>
      <c r="M17" s="178">
        <v>36.769999999999996</v>
      </c>
    </row>
    <row r="18" spans="2:13" x14ac:dyDescent="0.3">
      <c r="B18" s="147" t="s">
        <v>1374</v>
      </c>
      <c r="C18" s="178">
        <v>36.69</v>
      </c>
      <c r="D18" s="54">
        <v>0</v>
      </c>
      <c r="E18" s="45">
        <v>32.020000000000003</v>
      </c>
      <c r="F18" s="178">
        <v>0</v>
      </c>
      <c r="G18" s="177">
        <v>0</v>
      </c>
      <c r="H18" s="177">
        <v>0</v>
      </c>
      <c r="I18" s="54">
        <v>0</v>
      </c>
      <c r="J18" s="45">
        <v>0</v>
      </c>
      <c r="K18" s="45">
        <v>0</v>
      </c>
      <c r="L18" s="45">
        <v>0</v>
      </c>
      <c r="M18" s="178">
        <v>68.710000000000008</v>
      </c>
    </row>
    <row r="19" spans="2:13" x14ac:dyDescent="0.3">
      <c r="B19" s="147" t="s">
        <v>479</v>
      </c>
      <c r="C19" s="178">
        <v>1785.0300000000002</v>
      </c>
      <c r="D19" s="54">
        <v>5.9099999999999993</v>
      </c>
      <c r="E19" s="45">
        <v>902.58999999999992</v>
      </c>
      <c r="F19" s="178">
        <v>49.91</v>
      </c>
      <c r="G19" s="177">
        <v>38.659999999999997</v>
      </c>
      <c r="H19" s="177">
        <v>883.67</v>
      </c>
      <c r="I19" s="54">
        <v>103.24</v>
      </c>
      <c r="J19" s="45">
        <v>122.95000000000002</v>
      </c>
      <c r="K19" s="45">
        <v>167.88000000000002</v>
      </c>
      <c r="L19" s="45">
        <v>4854.8999999999996</v>
      </c>
      <c r="M19" s="178">
        <v>8914.74</v>
      </c>
    </row>
    <row r="20" spans="2:13" x14ac:dyDescent="0.3">
      <c r="B20" s="147" t="s">
        <v>455</v>
      </c>
      <c r="C20" s="178">
        <v>920.46</v>
      </c>
      <c r="D20" s="54">
        <v>10.709999999999999</v>
      </c>
      <c r="E20" s="45">
        <v>333.91999999999996</v>
      </c>
      <c r="F20" s="178">
        <v>24.349999999999998</v>
      </c>
      <c r="G20" s="177">
        <v>20.75</v>
      </c>
      <c r="H20" s="177">
        <v>610.22</v>
      </c>
      <c r="I20" s="54">
        <v>142.88000000000008</v>
      </c>
      <c r="J20" s="45">
        <v>163.80999999999997</v>
      </c>
      <c r="K20" s="45">
        <v>337.66000000000008</v>
      </c>
      <c r="L20" s="45">
        <v>6840.01</v>
      </c>
      <c r="M20" s="178">
        <v>9404.77</v>
      </c>
    </row>
    <row r="21" spans="2:13" ht="15.6" x14ac:dyDescent="0.3">
      <c r="B21" s="147" t="s">
        <v>470</v>
      </c>
      <c r="C21" s="178">
        <v>99.539999999999992</v>
      </c>
      <c r="D21" s="54">
        <v>5.6400000000000006</v>
      </c>
      <c r="E21" s="45">
        <v>157.43</v>
      </c>
      <c r="F21" s="178">
        <v>12.21</v>
      </c>
      <c r="G21" s="177">
        <v>10</v>
      </c>
      <c r="H21" s="177">
        <v>234.06</v>
      </c>
      <c r="I21" s="54">
        <v>18.020000000000003</v>
      </c>
      <c r="J21" s="45">
        <v>11.04</v>
      </c>
      <c r="K21" s="45">
        <v>19.95</v>
      </c>
      <c r="L21" s="45">
        <v>406.78000000000003</v>
      </c>
      <c r="M21" s="178">
        <v>974.67000000000007</v>
      </c>
    </row>
    <row r="22" spans="2:13" x14ac:dyDescent="0.3">
      <c r="B22" s="147" t="s">
        <v>464</v>
      </c>
      <c r="C22" s="178">
        <v>197.58000000000004</v>
      </c>
      <c r="D22" s="54">
        <v>5.74</v>
      </c>
      <c r="E22" s="45">
        <v>423.49</v>
      </c>
      <c r="F22" s="178">
        <v>11.02</v>
      </c>
      <c r="G22" s="177">
        <v>12.530000000000001</v>
      </c>
      <c r="H22" s="177">
        <v>480.16000000000008</v>
      </c>
      <c r="I22" s="54">
        <v>83.430000000000021</v>
      </c>
      <c r="J22" s="45">
        <v>61.7</v>
      </c>
      <c r="K22" s="45">
        <v>116.32</v>
      </c>
      <c r="L22" s="45">
        <v>2621.5199999999986</v>
      </c>
      <c r="M22" s="178">
        <v>4013.4899999999989</v>
      </c>
    </row>
    <row r="23" spans="2:13" x14ac:dyDescent="0.3">
      <c r="B23" s="184" t="s">
        <v>458</v>
      </c>
      <c r="C23" s="52">
        <v>3888.8</v>
      </c>
      <c r="D23" s="89">
        <v>103.36</v>
      </c>
      <c r="E23" s="46">
        <v>2307.4699999999998</v>
      </c>
      <c r="F23" s="52">
        <v>110.83</v>
      </c>
      <c r="G23" s="75">
        <v>87.87</v>
      </c>
      <c r="H23" s="75">
        <v>2432.8199999999997</v>
      </c>
      <c r="I23" s="89">
        <v>417.5800000000001</v>
      </c>
      <c r="J23" s="46">
        <v>526.20000000000005</v>
      </c>
      <c r="K23" s="46">
        <v>908.94</v>
      </c>
      <c r="L23" s="46">
        <v>18415.399999999998</v>
      </c>
      <c r="M23" s="52">
        <v>29199.269999999997</v>
      </c>
    </row>
    <row r="24" spans="2:13" x14ac:dyDescent="0.3">
      <c r="B24" s="184" t="s">
        <v>459</v>
      </c>
      <c r="C24" s="52">
        <f>C23/$M$23*100</f>
        <v>13.318141172707401</v>
      </c>
      <c r="D24" s="89">
        <f t="shared" ref="D24:L24" si="0">D23/$M$23*100</f>
        <v>0.35398145227603295</v>
      </c>
      <c r="E24" s="46">
        <f t="shared" si="0"/>
        <v>7.9024920828500171</v>
      </c>
      <c r="F24" s="52">
        <f t="shared" si="0"/>
        <v>0.37956428362763867</v>
      </c>
      <c r="G24" s="75">
        <f t="shared" si="0"/>
        <v>0.3009321808387676</v>
      </c>
      <c r="H24" s="75">
        <f t="shared" si="0"/>
        <v>8.3317836370566791</v>
      </c>
      <c r="I24" s="89">
        <f t="shared" si="0"/>
        <v>1.4301042457568294</v>
      </c>
      <c r="J24" s="46">
        <f t="shared" si="0"/>
        <v>1.8020998470167238</v>
      </c>
      <c r="K24" s="46">
        <f t="shared" si="0"/>
        <v>3.1128860413291157</v>
      </c>
      <c r="L24" s="46">
        <f t="shared" si="0"/>
        <v>63.068015056540794</v>
      </c>
      <c r="M24" s="52">
        <f>M23/$M$41*100</f>
        <v>66.291557559083827</v>
      </c>
    </row>
    <row r="25" spans="2:13" x14ac:dyDescent="0.3">
      <c r="B25" s="184"/>
      <c r="C25" s="24"/>
      <c r="D25" s="79"/>
      <c r="E25" s="23"/>
      <c r="F25" s="24"/>
      <c r="G25" s="10"/>
      <c r="H25" s="10"/>
      <c r="I25" s="79"/>
      <c r="J25" s="23"/>
      <c r="K25" s="23"/>
      <c r="L25" s="23"/>
      <c r="M25" s="24"/>
    </row>
    <row r="26" spans="2:13" ht="15.6" x14ac:dyDescent="0.3">
      <c r="B26" s="184" t="s">
        <v>502</v>
      </c>
      <c r="C26" s="24"/>
      <c r="D26" s="79"/>
      <c r="E26" s="23"/>
      <c r="F26" s="24"/>
      <c r="G26" s="10"/>
      <c r="H26" s="10"/>
      <c r="I26" s="79"/>
      <c r="J26" s="23"/>
      <c r="K26" s="23"/>
      <c r="L26" s="23"/>
      <c r="M26" s="24"/>
    </row>
    <row r="27" spans="2:13" x14ac:dyDescent="0.3">
      <c r="B27" s="147" t="s">
        <v>448</v>
      </c>
      <c r="C27" s="178">
        <v>206.25000000000003</v>
      </c>
      <c r="D27" s="54">
        <v>5.99</v>
      </c>
      <c r="E27" s="45">
        <v>412.31000000000006</v>
      </c>
      <c r="F27" s="178">
        <v>3.8899999999999997</v>
      </c>
      <c r="G27" s="177">
        <v>0.32000000000000006</v>
      </c>
      <c r="H27" s="177">
        <v>232.10999999999996</v>
      </c>
      <c r="I27" s="54">
        <v>55.679999999999993</v>
      </c>
      <c r="J27" s="45">
        <v>0.6100000000000001</v>
      </c>
      <c r="K27" s="45">
        <v>0.25</v>
      </c>
      <c r="L27" s="45">
        <v>377.55</v>
      </c>
      <c r="M27" s="178">
        <v>1294.96</v>
      </c>
    </row>
    <row r="28" spans="2:13" x14ac:dyDescent="0.3">
      <c r="B28" s="147" t="s">
        <v>461</v>
      </c>
      <c r="C28" s="178">
        <v>33.380000000000003</v>
      </c>
      <c r="D28" s="54">
        <v>0.72</v>
      </c>
      <c r="E28" s="45">
        <v>32.25</v>
      </c>
      <c r="F28" s="178">
        <v>0.16</v>
      </c>
      <c r="G28" s="177">
        <v>0.13</v>
      </c>
      <c r="H28" s="177">
        <v>28.660000000000004</v>
      </c>
      <c r="I28" s="54">
        <v>16.760000000000002</v>
      </c>
      <c r="J28" s="45">
        <v>0.14000000000000001</v>
      </c>
      <c r="K28" s="45">
        <v>0</v>
      </c>
      <c r="L28" s="45">
        <v>54.53</v>
      </c>
      <c r="M28" s="178">
        <v>166.73</v>
      </c>
    </row>
    <row r="29" spans="2:13" x14ac:dyDescent="0.3">
      <c r="B29" s="147" t="s">
        <v>450</v>
      </c>
      <c r="C29" s="178">
        <v>166.62</v>
      </c>
      <c r="D29" s="54">
        <v>3.0100000000000002</v>
      </c>
      <c r="E29" s="45">
        <v>134.19999999999999</v>
      </c>
      <c r="F29" s="178">
        <v>0.24</v>
      </c>
      <c r="G29" s="177">
        <v>0.2</v>
      </c>
      <c r="H29" s="177">
        <v>41.269999999999996</v>
      </c>
      <c r="I29" s="54">
        <v>15.29</v>
      </c>
      <c r="J29" s="45">
        <v>0.12000000000000001</v>
      </c>
      <c r="K29" s="45">
        <v>0</v>
      </c>
      <c r="L29" s="45">
        <v>49.790000000000006</v>
      </c>
      <c r="M29" s="178">
        <v>410.74</v>
      </c>
    </row>
    <row r="30" spans="2:13" ht="15.6" x14ac:dyDescent="0.3">
      <c r="B30" s="147" t="s">
        <v>469</v>
      </c>
      <c r="C30" s="178">
        <v>61.16</v>
      </c>
      <c r="D30" s="54">
        <v>2.54</v>
      </c>
      <c r="E30" s="45">
        <v>334.13</v>
      </c>
      <c r="F30" s="178">
        <v>3.54</v>
      </c>
      <c r="G30" s="177">
        <v>3.34</v>
      </c>
      <c r="H30" s="177">
        <v>136.81</v>
      </c>
      <c r="I30" s="54">
        <v>3.12</v>
      </c>
      <c r="J30" s="45">
        <v>3.22</v>
      </c>
      <c r="K30" s="45">
        <v>1.7400000000000002</v>
      </c>
      <c r="L30" s="45">
        <v>25.66</v>
      </c>
      <c r="M30" s="178">
        <v>575.26</v>
      </c>
    </row>
    <row r="31" spans="2:13" x14ac:dyDescent="0.3">
      <c r="B31" s="147" t="s">
        <v>462</v>
      </c>
      <c r="C31" s="178">
        <v>0</v>
      </c>
      <c r="D31" s="54">
        <v>0</v>
      </c>
      <c r="E31" s="45">
        <v>0</v>
      </c>
      <c r="F31" s="178">
        <v>0</v>
      </c>
      <c r="G31" s="177">
        <v>0</v>
      </c>
      <c r="H31" s="177">
        <v>0</v>
      </c>
      <c r="I31" s="54">
        <v>0.05</v>
      </c>
      <c r="J31" s="45">
        <v>0.05</v>
      </c>
      <c r="K31" s="45">
        <v>0.03</v>
      </c>
      <c r="L31" s="45">
        <v>0.4</v>
      </c>
      <c r="M31" s="178">
        <v>0.53</v>
      </c>
    </row>
    <row r="32" spans="2:13" x14ac:dyDescent="0.3">
      <c r="B32" s="147" t="s">
        <v>463</v>
      </c>
      <c r="C32" s="178">
        <v>93.789999999999992</v>
      </c>
      <c r="D32" s="54">
        <v>8.9</v>
      </c>
      <c r="E32" s="45">
        <v>251.39</v>
      </c>
      <c r="F32" s="178">
        <v>0</v>
      </c>
      <c r="G32" s="177">
        <v>0</v>
      </c>
      <c r="H32" s="177">
        <v>85.09</v>
      </c>
      <c r="I32" s="54">
        <v>0</v>
      </c>
      <c r="J32" s="45">
        <v>0</v>
      </c>
      <c r="K32" s="45">
        <v>0</v>
      </c>
      <c r="L32" s="45">
        <v>188.18</v>
      </c>
      <c r="M32" s="178">
        <v>627.34999999999991</v>
      </c>
    </row>
    <row r="33" spans="2:15" x14ac:dyDescent="0.3">
      <c r="B33" s="147" t="s">
        <v>1374</v>
      </c>
      <c r="C33" s="178">
        <v>75.539999999999992</v>
      </c>
      <c r="D33" s="54">
        <v>0.92</v>
      </c>
      <c r="E33" s="45">
        <v>31.7</v>
      </c>
      <c r="F33" s="178">
        <v>0</v>
      </c>
      <c r="G33" s="177">
        <v>0</v>
      </c>
      <c r="H33" s="177">
        <v>75.150000000000006</v>
      </c>
      <c r="I33" s="54">
        <v>0</v>
      </c>
      <c r="J33" s="45">
        <v>0</v>
      </c>
      <c r="K33" s="45">
        <v>0</v>
      </c>
      <c r="L33" s="45">
        <v>0</v>
      </c>
      <c r="M33" s="178">
        <v>183.31</v>
      </c>
    </row>
    <row r="34" spans="2:15" x14ac:dyDescent="0.3">
      <c r="B34" s="147" t="s">
        <v>479</v>
      </c>
      <c r="C34" s="178">
        <v>671.14000000000021</v>
      </c>
      <c r="D34" s="54">
        <v>46.1</v>
      </c>
      <c r="E34" s="45">
        <v>1559.1699999999996</v>
      </c>
      <c r="F34" s="178">
        <v>16.54</v>
      </c>
      <c r="G34" s="177">
        <v>11.32</v>
      </c>
      <c r="H34" s="177">
        <v>954.1099999999999</v>
      </c>
      <c r="I34" s="54">
        <v>46.350000000000009</v>
      </c>
      <c r="J34" s="45">
        <v>22.729999999999997</v>
      </c>
      <c r="K34" s="45">
        <v>19.940000000000001</v>
      </c>
      <c r="L34" s="45">
        <v>1411.31</v>
      </c>
      <c r="M34" s="178">
        <v>4758.71</v>
      </c>
    </row>
    <row r="35" spans="2:15" x14ac:dyDescent="0.3">
      <c r="B35" s="147" t="s">
        <v>455</v>
      </c>
      <c r="C35" s="178">
        <v>391.64</v>
      </c>
      <c r="D35" s="54">
        <v>6.4799999999999986</v>
      </c>
      <c r="E35" s="45">
        <v>370.49999999999994</v>
      </c>
      <c r="F35" s="178">
        <v>2.98</v>
      </c>
      <c r="G35" s="177">
        <v>3.32</v>
      </c>
      <c r="H35" s="177">
        <v>432.11</v>
      </c>
      <c r="I35" s="54">
        <v>36.769999999999989</v>
      </c>
      <c r="J35" s="45">
        <v>28.720000000000006</v>
      </c>
      <c r="K35" s="45">
        <v>19.889999999999997</v>
      </c>
      <c r="L35" s="45">
        <v>2099.91</v>
      </c>
      <c r="M35" s="178">
        <v>3392.3199999999997</v>
      </c>
    </row>
    <row r="36" spans="2:15" ht="15.6" x14ac:dyDescent="0.3">
      <c r="B36" s="147" t="s">
        <v>470</v>
      </c>
      <c r="C36" s="178">
        <v>221.05</v>
      </c>
      <c r="D36" s="54">
        <v>3.7199999999999998</v>
      </c>
      <c r="E36" s="45">
        <v>201.77000000000004</v>
      </c>
      <c r="F36" s="178">
        <v>1.78</v>
      </c>
      <c r="G36" s="177">
        <v>1.78</v>
      </c>
      <c r="H36" s="177">
        <v>75.27</v>
      </c>
      <c r="I36" s="54">
        <v>10.200000000000001</v>
      </c>
      <c r="J36" s="45">
        <v>7.7399999999999993</v>
      </c>
      <c r="K36" s="45">
        <v>3.29</v>
      </c>
      <c r="L36" s="45">
        <v>262.06</v>
      </c>
      <c r="M36" s="178">
        <v>788.66000000000008</v>
      </c>
    </row>
    <row r="37" spans="2:15" x14ac:dyDescent="0.3">
      <c r="B37" s="147" t="s">
        <v>464</v>
      </c>
      <c r="C37" s="178">
        <v>362.53999999999996</v>
      </c>
      <c r="D37" s="54">
        <v>1.9000000000000004</v>
      </c>
      <c r="E37" s="45">
        <v>568.34</v>
      </c>
      <c r="F37" s="178">
        <v>0.62</v>
      </c>
      <c r="G37" s="177">
        <v>4.18</v>
      </c>
      <c r="H37" s="177">
        <v>249.45000000000002</v>
      </c>
      <c r="I37" s="54">
        <v>7.92</v>
      </c>
      <c r="J37" s="45">
        <v>26.02</v>
      </c>
      <c r="K37" s="45">
        <v>5.53</v>
      </c>
      <c r="L37" s="45">
        <v>1422.3999999999996</v>
      </c>
      <c r="M37" s="178">
        <v>2648.8999999999996</v>
      </c>
    </row>
    <row r="38" spans="2:15" x14ac:dyDescent="0.3">
      <c r="B38" s="184" t="s">
        <v>458</v>
      </c>
      <c r="C38" s="52">
        <v>2283.1099999999997</v>
      </c>
      <c r="D38" s="89">
        <v>80.280000000000015</v>
      </c>
      <c r="E38" s="46">
        <v>3895.7599999999998</v>
      </c>
      <c r="F38" s="52">
        <v>29.75</v>
      </c>
      <c r="G38" s="75">
        <v>24.59</v>
      </c>
      <c r="H38" s="75">
        <v>2310.0299999999997</v>
      </c>
      <c r="I38" s="89">
        <v>192.13999999999996</v>
      </c>
      <c r="J38" s="46">
        <v>89.350000000000009</v>
      </c>
      <c r="K38" s="46">
        <v>50.669999999999995</v>
      </c>
      <c r="L38" s="46">
        <v>5891.79</v>
      </c>
      <c r="M38" s="52">
        <v>14847.470000000001</v>
      </c>
    </row>
    <row r="39" spans="2:15" x14ac:dyDescent="0.3">
      <c r="B39" s="184" t="s">
        <v>459</v>
      </c>
      <c r="C39" s="52">
        <f>C38/$M$38*100</f>
        <v>15.377097916345338</v>
      </c>
      <c r="D39" s="89">
        <f t="shared" ref="D39:L39" si="1">D38/$M$38*100</f>
        <v>0.54069817955517008</v>
      </c>
      <c r="E39" s="46">
        <f t="shared" si="1"/>
        <v>26.238544344592036</v>
      </c>
      <c r="F39" s="52">
        <f t="shared" si="1"/>
        <v>0.20037083759051202</v>
      </c>
      <c r="G39" s="75">
        <f t="shared" si="1"/>
        <v>0.16561744189414088</v>
      </c>
      <c r="H39" s="75">
        <f t="shared" si="1"/>
        <v>15.558408267536485</v>
      </c>
      <c r="I39" s="89">
        <f t="shared" si="1"/>
        <v>1.294092528895495</v>
      </c>
      <c r="J39" s="46">
        <f t="shared" si="1"/>
        <v>0.60178602819200844</v>
      </c>
      <c r="K39" s="46">
        <f t="shared" si="1"/>
        <v>0.34127026355331913</v>
      </c>
      <c r="L39" s="46">
        <f t="shared" si="1"/>
        <v>39.682114191845471</v>
      </c>
      <c r="M39" s="52">
        <f>M38/$M$41*100</f>
        <v>33.708442440916173</v>
      </c>
    </row>
    <row r="40" spans="2:15" x14ac:dyDescent="0.3">
      <c r="B40" s="184"/>
      <c r="C40" s="77"/>
      <c r="D40" s="186"/>
      <c r="E40" s="27"/>
      <c r="F40" s="77"/>
      <c r="G40" s="187"/>
      <c r="H40" s="187"/>
      <c r="I40" s="186"/>
      <c r="J40" s="27"/>
      <c r="K40" s="27"/>
      <c r="L40" s="27"/>
      <c r="M40" s="77"/>
    </row>
    <row r="41" spans="2:15" ht="15" thickBot="1" x14ac:dyDescent="0.35">
      <c r="B41" s="151" t="s">
        <v>97</v>
      </c>
      <c r="C41" s="199">
        <f>C38+C23</f>
        <v>6171.91</v>
      </c>
      <c r="D41" s="230">
        <f t="shared" ref="D41:M41" si="2">D38+D23</f>
        <v>183.64000000000001</v>
      </c>
      <c r="E41" s="129">
        <f t="shared" si="2"/>
        <v>6203.23</v>
      </c>
      <c r="F41" s="31">
        <f t="shared" si="2"/>
        <v>140.57999999999998</v>
      </c>
      <c r="G41" s="86">
        <f t="shared" si="2"/>
        <v>112.46000000000001</v>
      </c>
      <c r="H41" s="130">
        <f t="shared" si="2"/>
        <v>4742.8499999999995</v>
      </c>
      <c r="I41" s="230">
        <f t="shared" si="2"/>
        <v>609.72</v>
      </c>
      <c r="J41" s="30">
        <f t="shared" si="2"/>
        <v>615.55000000000007</v>
      </c>
      <c r="K41" s="30">
        <f t="shared" si="2"/>
        <v>959.61</v>
      </c>
      <c r="L41" s="129">
        <f t="shared" si="2"/>
        <v>24307.19</v>
      </c>
      <c r="M41" s="199">
        <f t="shared" si="2"/>
        <v>44046.74</v>
      </c>
    </row>
    <row r="42" spans="2:15" x14ac:dyDescent="0.3">
      <c r="B42" s="478" t="s">
        <v>1245</v>
      </c>
      <c r="C42" s="470"/>
      <c r="D42" s="470"/>
    </row>
    <row r="43" spans="2:15" x14ac:dyDescent="0.3">
      <c r="B43" s="478" t="s">
        <v>1287</v>
      </c>
      <c r="C43" s="471"/>
      <c r="D43" s="470"/>
      <c r="E43" s="5"/>
      <c r="F43" s="5"/>
      <c r="G43" s="5"/>
      <c r="H43" s="5"/>
      <c r="I43" s="5"/>
      <c r="J43" s="5"/>
      <c r="K43" s="5"/>
      <c r="L43" s="5"/>
      <c r="M43" s="5"/>
    </row>
    <row r="44" spans="2:15" x14ac:dyDescent="0.3">
      <c r="B44" s="478" t="s">
        <v>1272</v>
      </c>
      <c r="C44" s="471"/>
      <c r="D44" s="470"/>
    </row>
    <row r="45" spans="2:15" x14ac:dyDescent="0.3">
      <c r="B45" s="478" t="s">
        <v>1273</v>
      </c>
      <c r="C45" s="471"/>
      <c r="D45" s="470"/>
      <c r="O45" s="4"/>
    </row>
    <row r="46" spans="2:15" x14ac:dyDescent="0.3">
      <c r="B46" s="478" t="s">
        <v>1288</v>
      </c>
      <c r="C46" s="471"/>
      <c r="D46" s="470"/>
    </row>
    <row r="47" spans="2:15" x14ac:dyDescent="0.3">
      <c r="B47" s="478"/>
    </row>
  </sheetData>
  <mergeCells count="12">
    <mergeCell ref="I4:L4"/>
    <mergeCell ref="I5:L5"/>
    <mergeCell ref="B2:B8"/>
    <mergeCell ref="C2:L2"/>
    <mergeCell ref="M2:M8"/>
    <mergeCell ref="D3:E3"/>
    <mergeCell ref="D4:E4"/>
    <mergeCell ref="D5:E5"/>
    <mergeCell ref="F3:H3"/>
    <mergeCell ref="F4:H4"/>
    <mergeCell ref="F5:H5"/>
    <mergeCell ref="I3:L3"/>
  </mergeCells>
  <pageMargins left="0.511811024" right="0.511811024" top="0.78740157499999996" bottom="0.78740157499999996" header="0.31496062000000002" footer="0.31496062000000002"/>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1:M30"/>
  <sheetViews>
    <sheetView showGridLines="0" workbookViewId="0"/>
  </sheetViews>
  <sheetFormatPr defaultRowHeight="14.4" x14ac:dyDescent="0.3"/>
  <cols>
    <col min="2" max="2" width="23.6640625" customWidth="1"/>
    <col min="3" max="3" width="11.44140625" bestFit="1" customWidth="1"/>
    <col min="4" max="4" width="9.6640625" bestFit="1" customWidth="1"/>
    <col min="5" max="7" width="9.88671875" bestFit="1" customWidth="1"/>
    <col min="8" max="8" width="10.6640625" bestFit="1" customWidth="1"/>
    <col min="9" max="9" width="10" bestFit="1" customWidth="1"/>
  </cols>
  <sheetData>
    <row r="1" spans="2:13" ht="15" thickBot="1" x14ac:dyDescent="0.35">
      <c r="B1" s="516" t="s">
        <v>503</v>
      </c>
      <c r="C1" s="516"/>
      <c r="D1" s="516"/>
      <c r="E1" s="516"/>
      <c r="F1" s="516"/>
      <c r="G1" s="516"/>
      <c r="H1" s="516"/>
      <c r="I1" s="516"/>
      <c r="J1" s="516"/>
      <c r="K1" s="465"/>
      <c r="L1" s="465"/>
      <c r="M1" s="465"/>
    </row>
    <row r="2" spans="2:13" ht="27" thickBot="1" x14ac:dyDescent="0.35">
      <c r="B2" s="527" t="s">
        <v>40</v>
      </c>
      <c r="C2" s="531" t="s">
        <v>0</v>
      </c>
      <c r="D2" s="533"/>
      <c r="E2" s="533"/>
      <c r="F2" s="533"/>
      <c r="G2" s="532"/>
      <c r="H2" s="529" t="s">
        <v>27</v>
      </c>
      <c r="I2" s="170" t="s">
        <v>183</v>
      </c>
      <c r="J2" s="170" t="s">
        <v>183</v>
      </c>
    </row>
    <row r="3" spans="2:13" ht="27" thickBot="1" x14ac:dyDescent="0.35">
      <c r="B3" s="528"/>
      <c r="C3" s="176" t="s">
        <v>23</v>
      </c>
      <c r="D3" s="173" t="s">
        <v>22</v>
      </c>
      <c r="E3" s="167" t="s">
        <v>20</v>
      </c>
      <c r="F3" s="176" t="s">
        <v>25</v>
      </c>
      <c r="G3" s="171" t="s">
        <v>24</v>
      </c>
      <c r="H3" s="530"/>
      <c r="I3" s="171" t="s">
        <v>504</v>
      </c>
      <c r="J3" s="171" t="s">
        <v>505</v>
      </c>
    </row>
    <row r="4" spans="2:13" x14ac:dyDescent="0.3">
      <c r="B4" s="188"/>
      <c r="C4" s="13" t="s">
        <v>67</v>
      </c>
      <c r="D4" s="170" t="s">
        <v>67</v>
      </c>
      <c r="E4" s="172" t="s">
        <v>67</v>
      </c>
      <c r="F4" s="13" t="s">
        <v>67</v>
      </c>
      <c r="G4" s="173" t="s">
        <v>67</v>
      </c>
      <c r="H4" s="173" t="s">
        <v>67</v>
      </c>
      <c r="I4" s="173" t="s">
        <v>32</v>
      </c>
      <c r="J4" s="173" t="s">
        <v>32</v>
      </c>
    </row>
    <row r="5" spans="2:13" x14ac:dyDescent="0.3">
      <c r="B5" s="188"/>
      <c r="C5" s="13"/>
      <c r="D5" s="173"/>
      <c r="E5" s="172"/>
      <c r="F5" s="13"/>
      <c r="G5" s="173"/>
      <c r="H5" s="173"/>
      <c r="I5" s="173"/>
      <c r="J5" s="173"/>
    </row>
    <row r="6" spans="2:13" x14ac:dyDescent="0.3">
      <c r="B6" s="195" t="s">
        <v>428</v>
      </c>
      <c r="C6" s="24"/>
      <c r="D6" s="10"/>
      <c r="E6" s="79"/>
      <c r="F6" s="24"/>
      <c r="G6" s="10"/>
      <c r="H6" s="10"/>
      <c r="I6" s="10"/>
      <c r="J6" s="10"/>
    </row>
    <row r="7" spans="2:13" x14ac:dyDescent="0.3">
      <c r="B7" s="201" t="s">
        <v>506</v>
      </c>
      <c r="C7" s="87">
        <v>15070</v>
      </c>
      <c r="D7" s="42">
        <v>4199</v>
      </c>
      <c r="E7" s="205">
        <v>13912</v>
      </c>
      <c r="F7" s="87">
        <v>7491</v>
      </c>
      <c r="G7" s="42">
        <v>11667</v>
      </c>
      <c r="H7" s="42">
        <v>52339</v>
      </c>
      <c r="I7" s="177">
        <f>H7/$H$14*100</f>
        <v>61.270383854465429</v>
      </c>
      <c r="J7" s="177">
        <f>H7/$H$26*100</f>
        <v>13.521738793457565</v>
      </c>
    </row>
    <row r="8" spans="2:13" x14ac:dyDescent="0.3">
      <c r="B8" s="201" t="s">
        <v>507</v>
      </c>
      <c r="C8" s="87">
        <v>248</v>
      </c>
      <c r="D8" s="42">
        <v>91</v>
      </c>
      <c r="E8" s="205">
        <v>384</v>
      </c>
      <c r="F8" s="87">
        <v>2785</v>
      </c>
      <c r="G8" s="42">
        <v>839</v>
      </c>
      <c r="H8" s="42">
        <v>4347</v>
      </c>
      <c r="I8" s="177">
        <f t="shared" ref="I8:I14" si="0">H8/$H$14*100</f>
        <v>5.0887934162930364</v>
      </c>
      <c r="J8" s="177">
        <f t="shared" ref="J8:J14" si="1">H8/$H$26*100</f>
        <v>1.1230439736173796</v>
      </c>
    </row>
    <row r="9" spans="2:13" x14ac:dyDescent="0.3">
      <c r="B9" s="201" t="s">
        <v>508</v>
      </c>
      <c r="C9" s="87">
        <v>1211</v>
      </c>
      <c r="D9" s="42">
        <v>638</v>
      </c>
      <c r="E9" s="205">
        <v>1678</v>
      </c>
      <c r="F9" s="87">
        <v>1027</v>
      </c>
      <c r="G9" s="42">
        <v>1482</v>
      </c>
      <c r="H9" s="42">
        <v>6036</v>
      </c>
      <c r="I9" s="177">
        <f t="shared" si="0"/>
        <v>7.0660126663779081</v>
      </c>
      <c r="J9" s="177">
        <f t="shared" si="1"/>
        <v>1.5593957728903851</v>
      </c>
    </row>
    <row r="10" spans="2:13" x14ac:dyDescent="0.3">
      <c r="B10" s="201" t="s">
        <v>509</v>
      </c>
      <c r="C10" s="87">
        <v>5195</v>
      </c>
      <c r="D10" s="42">
        <v>3506</v>
      </c>
      <c r="E10" s="205">
        <v>7426</v>
      </c>
      <c r="F10" s="87">
        <v>1198</v>
      </c>
      <c r="G10" s="42">
        <v>2499</v>
      </c>
      <c r="H10" s="42">
        <v>19824</v>
      </c>
      <c r="I10" s="177">
        <f t="shared" si="0"/>
        <v>23.206864661742156</v>
      </c>
      <c r="J10" s="177">
        <f t="shared" si="1"/>
        <v>5.1215145463517215</v>
      </c>
    </row>
    <row r="11" spans="2:13" x14ac:dyDescent="0.3">
      <c r="B11" s="201" t="s">
        <v>510</v>
      </c>
      <c r="C11" s="87">
        <v>3</v>
      </c>
      <c r="D11" s="42">
        <v>0</v>
      </c>
      <c r="E11" s="205">
        <v>31</v>
      </c>
      <c r="F11" s="87">
        <v>58</v>
      </c>
      <c r="G11" s="42">
        <v>1</v>
      </c>
      <c r="H11" s="42">
        <v>93</v>
      </c>
      <c r="I11" s="177">
        <f t="shared" si="0"/>
        <v>0.10886997647003734</v>
      </c>
      <c r="J11" s="177">
        <f t="shared" si="1"/>
        <v>2.4026475626044701E-2</v>
      </c>
    </row>
    <row r="12" spans="2:13" x14ac:dyDescent="0.3">
      <c r="B12" s="201" t="s">
        <v>511</v>
      </c>
      <c r="C12" s="87">
        <v>247</v>
      </c>
      <c r="D12" s="42">
        <v>214</v>
      </c>
      <c r="E12" s="205">
        <v>745</v>
      </c>
      <c r="F12" s="87">
        <v>18</v>
      </c>
      <c r="G12" s="42">
        <v>1038</v>
      </c>
      <c r="H12" s="42">
        <v>2262</v>
      </c>
      <c r="I12" s="177">
        <f t="shared" si="0"/>
        <v>2.6479987825292954</v>
      </c>
      <c r="J12" s="177">
        <f t="shared" si="1"/>
        <v>0.58438589103347427</v>
      </c>
    </row>
    <row r="13" spans="2:13" x14ac:dyDescent="0.3">
      <c r="B13" s="201" t="s">
        <v>1373</v>
      </c>
      <c r="C13" s="87">
        <v>0</v>
      </c>
      <c r="D13" s="42">
        <v>104</v>
      </c>
      <c r="E13" s="205">
        <v>27</v>
      </c>
      <c r="F13" s="87">
        <v>37</v>
      </c>
      <c r="G13" s="42">
        <v>354</v>
      </c>
      <c r="H13" s="42">
        <v>522</v>
      </c>
      <c r="I13" s="177">
        <f t="shared" si="0"/>
        <v>0.61107664212214508</v>
      </c>
      <c r="J13" s="177">
        <f t="shared" si="1"/>
        <v>0.1348582825461864</v>
      </c>
    </row>
    <row r="14" spans="2:13" x14ac:dyDescent="0.3">
      <c r="B14" s="195" t="s">
        <v>375</v>
      </c>
      <c r="C14" s="88">
        <f>SUM(C7:C13)</f>
        <v>21974</v>
      </c>
      <c r="D14" s="43">
        <f t="shared" ref="D14:H14" si="2">SUM(D7:D13)</f>
        <v>8752</v>
      </c>
      <c r="E14" s="206">
        <f t="shared" si="2"/>
        <v>24203</v>
      </c>
      <c r="F14" s="88">
        <f t="shared" si="2"/>
        <v>12614</v>
      </c>
      <c r="G14" s="43">
        <f t="shared" si="2"/>
        <v>17880</v>
      </c>
      <c r="H14" s="43">
        <f t="shared" si="2"/>
        <v>85423</v>
      </c>
      <c r="I14" s="75">
        <f t="shared" si="0"/>
        <v>100</v>
      </c>
      <c r="J14" s="75">
        <f t="shared" si="1"/>
        <v>22.068963735522757</v>
      </c>
    </row>
    <row r="15" spans="2:13" x14ac:dyDescent="0.3">
      <c r="B15" s="195"/>
      <c r="C15" s="24"/>
      <c r="D15" s="10"/>
      <c r="E15" s="79"/>
      <c r="F15" s="24"/>
      <c r="G15" s="10"/>
      <c r="H15" s="10"/>
      <c r="I15" s="10"/>
      <c r="J15" s="10"/>
    </row>
    <row r="16" spans="2:13" x14ac:dyDescent="0.3">
      <c r="B16" s="195" t="s">
        <v>512</v>
      </c>
      <c r="C16" s="24"/>
      <c r="D16" s="10"/>
      <c r="E16" s="79"/>
      <c r="F16" s="24"/>
      <c r="G16" s="10"/>
      <c r="H16" s="10"/>
      <c r="I16" s="10"/>
      <c r="J16" s="10"/>
    </row>
    <row r="17" spans="2:10" x14ac:dyDescent="0.3">
      <c r="B17" s="201" t="s">
        <v>513</v>
      </c>
      <c r="C17" s="87">
        <v>27437</v>
      </c>
      <c r="D17" s="42">
        <v>19541</v>
      </c>
      <c r="E17" s="205">
        <v>38822</v>
      </c>
      <c r="F17" s="87">
        <v>27743</v>
      </c>
      <c r="G17" s="42">
        <v>24320</v>
      </c>
      <c r="H17" s="42">
        <v>137863</v>
      </c>
      <c r="I17" s="177">
        <f>H17/$H$18*100</f>
        <v>100</v>
      </c>
      <c r="J17" s="177">
        <f>H17/$H$26*100</f>
        <v>35.616795798208607</v>
      </c>
    </row>
    <row r="18" spans="2:10" x14ac:dyDescent="0.3">
      <c r="B18" s="198" t="s">
        <v>375</v>
      </c>
      <c r="C18" s="88">
        <v>27437</v>
      </c>
      <c r="D18" s="43">
        <v>19541</v>
      </c>
      <c r="E18" s="206">
        <v>38822</v>
      </c>
      <c r="F18" s="88">
        <v>27743</v>
      </c>
      <c r="G18" s="43">
        <v>24320</v>
      </c>
      <c r="H18" s="43">
        <v>137863</v>
      </c>
      <c r="I18" s="75">
        <f>H18/$H$18*100</f>
        <v>100</v>
      </c>
      <c r="J18" s="75">
        <f>H18/$H$26*100</f>
        <v>35.616795798208607</v>
      </c>
    </row>
    <row r="19" spans="2:10" x14ac:dyDescent="0.3">
      <c r="B19" s="201"/>
      <c r="C19" s="24"/>
      <c r="D19" s="10"/>
      <c r="E19" s="79"/>
      <c r="F19" s="24"/>
      <c r="G19" s="10"/>
      <c r="H19" s="10"/>
      <c r="I19" s="10"/>
      <c r="J19" s="10"/>
    </row>
    <row r="20" spans="2:10" x14ac:dyDescent="0.3">
      <c r="B20" s="195" t="s">
        <v>514</v>
      </c>
      <c r="C20" s="24"/>
      <c r="D20" s="10"/>
      <c r="E20" s="79"/>
      <c r="F20" s="24"/>
      <c r="G20" s="10"/>
      <c r="H20" s="10"/>
      <c r="I20" s="10"/>
      <c r="J20" s="10"/>
    </row>
    <row r="21" spans="2:10" x14ac:dyDescent="0.3">
      <c r="B21" s="201" t="s">
        <v>515</v>
      </c>
      <c r="C21" s="85">
        <v>27748</v>
      </c>
      <c r="D21" s="9">
        <v>5266</v>
      </c>
      <c r="E21" s="84">
        <v>29056</v>
      </c>
      <c r="F21" s="85">
        <v>18994</v>
      </c>
      <c r="G21" s="9">
        <v>24242</v>
      </c>
      <c r="H21" s="9">
        <v>105306</v>
      </c>
      <c r="I21" s="177">
        <f>H21/$H$24*100</f>
        <v>64.294480025887282</v>
      </c>
      <c r="J21" s="177">
        <f>H21/$H$26*100</f>
        <v>27.205720884691004</v>
      </c>
    </row>
    <row r="22" spans="2:10" ht="15.6" x14ac:dyDescent="0.3">
      <c r="B22" s="201" t="s">
        <v>516</v>
      </c>
      <c r="C22" s="85">
        <v>2198</v>
      </c>
      <c r="D22" s="9">
        <v>1384</v>
      </c>
      <c r="E22" s="9">
        <v>4896</v>
      </c>
      <c r="F22" s="9">
        <v>4824</v>
      </c>
      <c r="G22" s="9">
        <v>2923</v>
      </c>
      <c r="H22" s="9">
        <v>16225</v>
      </c>
      <c r="I22" s="177">
        <f t="shared" ref="I22:I24" si="3">H22/$H$24*100</f>
        <v>9.9061586084365683</v>
      </c>
      <c r="J22" s="177">
        <f t="shared" ref="J22:J24" si="4">H22/$H$26*100</f>
        <v>4.1917157745438205</v>
      </c>
    </row>
    <row r="23" spans="2:10" x14ac:dyDescent="0.3">
      <c r="B23" s="201" t="s">
        <v>517</v>
      </c>
      <c r="C23" s="85">
        <v>9318</v>
      </c>
      <c r="D23" s="9">
        <v>3547</v>
      </c>
      <c r="E23" s="9">
        <v>10430</v>
      </c>
      <c r="F23" s="9">
        <v>6488</v>
      </c>
      <c r="G23" s="9">
        <v>12473</v>
      </c>
      <c r="H23" s="9">
        <v>42256</v>
      </c>
      <c r="I23" s="177">
        <f t="shared" si="3"/>
        <v>25.799361365676155</v>
      </c>
      <c r="J23" s="177">
        <f t="shared" si="4"/>
        <v>10.916803807033816</v>
      </c>
    </row>
    <row r="24" spans="2:10" x14ac:dyDescent="0.3">
      <c r="B24" s="195" t="s">
        <v>375</v>
      </c>
      <c r="C24" s="26">
        <v>39264</v>
      </c>
      <c r="D24" s="26">
        <v>10197</v>
      </c>
      <c r="E24" s="26">
        <v>44382</v>
      </c>
      <c r="F24" s="26">
        <v>30306</v>
      </c>
      <c r="G24" s="81">
        <v>39638</v>
      </c>
      <c r="H24" s="82">
        <v>163787</v>
      </c>
      <c r="I24" s="75">
        <f t="shared" si="3"/>
        <v>100</v>
      </c>
      <c r="J24" s="75">
        <f t="shared" si="4"/>
        <v>42.314240466268636</v>
      </c>
    </row>
    <row r="25" spans="2:10" x14ac:dyDescent="0.3">
      <c r="B25" s="198"/>
      <c r="C25" s="24"/>
      <c r="D25" s="79"/>
      <c r="E25" s="23"/>
      <c r="F25" s="23"/>
      <c r="G25" s="24"/>
      <c r="H25" s="10"/>
      <c r="I25" s="10"/>
      <c r="J25" s="10"/>
    </row>
    <row r="26" spans="2:10" x14ac:dyDescent="0.3">
      <c r="B26" s="195" t="s">
        <v>383</v>
      </c>
      <c r="C26" s="81">
        <f>C24+C18+C14</f>
        <v>88675</v>
      </c>
      <c r="D26" s="83">
        <f t="shared" ref="D26:G26" si="5">D24+D18+D14</f>
        <v>38490</v>
      </c>
      <c r="E26" s="26">
        <f t="shared" si="5"/>
        <v>107407</v>
      </c>
      <c r="F26" s="26">
        <f t="shared" si="5"/>
        <v>70663</v>
      </c>
      <c r="G26" s="81">
        <f t="shared" si="5"/>
        <v>81838</v>
      </c>
      <c r="H26" s="82">
        <f>H24+H18+H14</f>
        <v>387073</v>
      </c>
      <c r="I26" s="187" t="s">
        <v>518</v>
      </c>
      <c r="J26" s="75">
        <v>100</v>
      </c>
    </row>
    <row r="27" spans="2:10" ht="15" thickBot="1" x14ac:dyDescent="0.35">
      <c r="B27" s="28" t="s">
        <v>519</v>
      </c>
      <c r="C27" s="180">
        <f>C26/$H$26*100</f>
        <v>22.90911533483348</v>
      </c>
      <c r="D27" s="90">
        <f t="shared" ref="D27:G27" si="6">D26/$H$26*100</f>
        <v>9.9438607187791455</v>
      </c>
      <c r="E27" s="47">
        <f t="shared" si="6"/>
        <v>27.748512554479387</v>
      </c>
      <c r="F27" s="47">
        <f t="shared" si="6"/>
        <v>18.255729539389211</v>
      </c>
      <c r="G27" s="180">
        <f t="shared" si="6"/>
        <v>21.142781852518773</v>
      </c>
      <c r="H27" s="179">
        <f>H26/$H$26*100</f>
        <v>100</v>
      </c>
      <c r="I27" s="86" t="s">
        <v>518</v>
      </c>
      <c r="J27" s="86" t="s">
        <v>518</v>
      </c>
    </row>
    <row r="28" spans="2:10" x14ac:dyDescent="0.3">
      <c r="B28" s="478" t="s">
        <v>1245</v>
      </c>
      <c r="C28" s="479"/>
      <c r="D28" s="470"/>
    </row>
    <row r="29" spans="2:10" x14ac:dyDescent="0.3">
      <c r="B29" s="478" t="s">
        <v>1238</v>
      </c>
      <c r="C29" s="479"/>
      <c r="D29" s="470"/>
    </row>
    <row r="30" spans="2:10" ht="15.6" x14ac:dyDescent="0.3">
      <c r="B30" s="478" t="s">
        <v>1289</v>
      </c>
      <c r="C30" s="480"/>
      <c r="D30" s="470"/>
    </row>
  </sheetData>
  <mergeCells count="3">
    <mergeCell ref="B2:B3"/>
    <mergeCell ref="C2:G2"/>
    <mergeCell ref="H2:H3"/>
  </mergeCells>
  <pageMargins left="0.511811024" right="0.511811024" top="0.78740157499999996" bottom="0.78740157499999996" header="0.31496062000000002" footer="0.31496062000000002"/>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M29"/>
  <sheetViews>
    <sheetView showGridLines="0" workbookViewId="0"/>
  </sheetViews>
  <sheetFormatPr defaultRowHeight="14.4" x14ac:dyDescent="0.3"/>
  <cols>
    <col min="2" max="2" width="21.33203125" customWidth="1"/>
    <col min="3" max="3" width="11.44140625" bestFit="1" customWidth="1"/>
    <col min="4" max="4" width="9.44140625" bestFit="1" customWidth="1"/>
    <col min="5" max="5" width="9.88671875" bestFit="1" customWidth="1"/>
    <col min="6" max="7" width="9.6640625" bestFit="1" customWidth="1"/>
    <col min="8" max="8" width="10.109375" bestFit="1" customWidth="1"/>
    <col min="9" max="9" width="10" bestFit="1" customWidth="1"/>
  </cols>
  <sheetData>
    <row r="1" spans="2:13" ht="15" thickBot="1" x14ac:dyDescent="0.35">
      <c r="B1" s="516" t="s">
        <v>520</v>
      </c>
      <c r="C1" s="516"/>
      <c r="D1" s="516"/>
      <c r="E1" s="516"/>
      <c r="F1" s="516"/>
      <c r="G1" s="516"/>
      <c r="H1" s="516"/>
      <c r="I1" s="516"/>
      <c r="J1" s="516"/>
      <c r="K1" s="465"/>
      <c r="L1" s="465"/>
      <c r="M1" s="465"/>
    </row>
    <row r="2" spans="2:13" ht="27" thickBot="1" x14ac:dyDescent="0.35">
      <c r="B2" s="527" t="s">
        <v>40</v>
      </c>
      <c r="C2" s="531" t="s">
        <v>0</v>
      </c>
      <c r="D2" s="533"/>
      <c r="E2" s="533"/>
      <c r="F2" s="533"/>
      <c r="G2" s="532"/>
      <c r="H2" s="529" t="s">
        <v>27</v>
      </c>
      <c r="I2" s="170" t="s">
        <v>183</v>
      </c>
      <c r="J2" s="170" t="s">
        <v>183</v>
      </c>
    </row>
    <row r="3" spans="2:13" ht="27" thickBot="1" x14ac:dyDescent="0.35">
      <c r="B3" s="528"/>
      <c r="C3" s="176" t="s">
        <v>23</v>
      </c>
      <c r="D3" s="173" t="s">
        <v>22</v>
      </c>
      <c r="E3" s="167" t="s">
        <v>20</v>
      </c>
      <c r="F3" s="176" t="s">
        <v>25</v>
      </c>
      <c r="G3" s="171" t="s">
        <v>24</v>
      </c>
      <c r="H3" s="530"/>
      <c r="I3" s="171" t="s">
        <v>504</v>
      </c>
      <c r="J3" s="171" t="s">
        <v>505</v>
      </c>
    </row>
    <row r="4" spans="2:13" ht="26.4" x14ac:dyDescent="0.3">
      <c r="B4" s="188"/>
      <c r="C4" s="13" t="s">
        <v>152</v>
      </c>
      <c r="D4" s="170" t="s">
        <v>152</v>
      </c>
      <c r="E4" s="172" t="s">
        <v>152</v>
      </c>
      <c r="F4" s="13" t="s">
        <v>152</v>
      </c>
      <c r="G4" s="173" t="s">
        <v>152</v>
      </c>
      <c r="H4" s="173" t="s">
        <v>152</v>
      </c>
      <c r="I4" s="173" t="s">
        <v>32</v>
      </c>
      <c r="J4" s="173" t="s">
        <v>32</v>
      </c>
    </row>
    <row r="5" spans="2:13" x14ac:dyDescent="0.3">
      <c r="B5" s="195" t="s">
        <v>428</v>
      </c>
      <c r="C5" s="24"/>
      <c r="D5" s="10"/>
      <c r="E5" s="79"/>
      <c r="F5" s="24"/>
      <c r="G5" s="10"/>
      <c r="H5" s="10"/>
      <c r="I5" s="10"/>
      <c r="J5" s="10"/>
    </row>
    <row r="6" spans="2:13" x14ac:dyDescent="0.3">
      <c r="B6" s="201" t="s">
        <v>506</v>
      </c>
      <c r="C6" s="178">
        <v>6588.7099999999991</v>
      </c>
      <c r="D6" s="177">
        <v>1886.8799999999999</v>
      </c>
      <c r="E6" s="54">
        <v>6846.3599999999988</v>
      </c>
      <c r="F6" s="178">
        <v>3640.2700000000009</v>
      </c>
      <c r="G6" s="177">
        <v>5520.7699999999986</v>
      </c>
      <c r="H6" s="177">
        <v>24482.989999999998</v>
      </c>
      <c r="I6" s="177">
        <f>H6/$H$13*100</f>
        <v>57.6675658850384</v>
      </c>
      <c r="J6" s="177">
        <f>H6/$H$25*100</f>
        <v>12.283822595900954</v>
      </c>
    </row>
    <row r="7" spans="2:13" x14ac:dyDescent="0.3">
      <c r="B7" s="201" t="s">
        <v>507</v>
      </c>
      <c r="C7" s="178">
        <v>132.83000000000007</v>
      </c>
      <c r="D7" s="177">
        <v>42.85</v>
      </c>
      <c r="E7" s="54">
        <v>182.35000000000002</v>
      </c>
      <c r="F7" s="178">
        <v>1450.1699999999996</v>
      </c>
      <c r="G7" s="177">
        <v>483.3</v>
      </c>
      <c r="H7" s="177">
        <v>2291.5</v>
      </c>
      <c r="I7" s="177">
        <f t="shared" ref="I7:I13" si="0">H7/$H$13*100</f>
        <v>5.3974301025146634</v>
      </c>
      <c r="J7" s="177">
        <f t="shared" ref="J7:J13" si="1">H7/$H$25*100</f>
        <v>1.1497116764948661</v>
      </c>
    </row>
    <row r="8" spans="2:13" x14ac:dyDescent="0.3">
      <c r="B8" s="201" t="s">
        <v>508</v>
      </c>
      <c r="C8" s="178">
        <v>703.84</v>
      </c>
      <c r="D8" s="177">
        <v>308.17</v>
      </c>
      <c r="E8" s="54">
        <v>1001.2400000000002</v>
      </c>
      <c r="F8" s="178">
        <v>637.06999999999971</v>
      </c>
      <c r="G8" s="177">
        <v>875.37999999999965</v>
      </c>
      <c r="H8" s="177">
        <v>3525.6999999999994</v>
      </c>
      <c r="I8" s="177">
        <f t="shared" si="0"/>
        <v>8.3044814804433535</v>
      </c>
      <c r="J8" s="177">
        <f t="shared" si="1"/>
        <v>1.7689454321701719</v>
      </c>
    </row>
    <row r="9" spans="2:13" x14ac:dyDescent="0.3">
      <c r="B9" s="201" t="s">
        <v>509</v>
      </c>
      <c r="C9" s="178">
        <v>2651.3399999999997</v>
      </c>
      <c r="D9" s="177">
        <v>1831.1999999999998</v>
      </c>
      <c r="E9" s="54">
        <v>3968.0299999999988</v>
      </c>
      <c r="F9" s="178">
        <v>588.03</v>
      </c>
      <c r="G9" s="177">
        <v>1354.36</v>
      </c>
      <c r="H9" s="177">
        <v>10392.959999999999</v>
      </c>
      <c r="I9" s="177">
        <f t="shared" si="0"/>
        <v>24.479718594034825</v>
      </c>
      <c r="J9" s="177">
        <f t="shared" si="1"/>
        <v>5.2144479447279428</v>
      </c>
    </row>
    <row r="10" spans="2:13" x14ac:dyDescent="0.3">
      <c r="B10" s="201" t="s">
        <v>510</v>
      </c>
      <c r="C10" s="178">
        <v>1.83</v>
      </c>
      <c r="D10" s="177">
        <v>0</v>
      </c>
      <c r="E10" s="54">
        <v>17.310000000000002</v>
      </c>
      <c r="F10" s="178">
        <v>27.58</v>
      </c>
      <c r="G10" s="177">
        <v>0.53</v>
      </c>
      <c r="H10" s="177">
        <v>47.25</v>
      </c>
      <c r="I10" s="177">
        <f t="shared" si="0"/>
        <v>0.11129328926197594</v>
      </c>
      <c r="J10" s="177">
        <f t="shared" si="1"/>
        <v>2.3706688507258312E-2</v>
      </c>
    </row>
    <row r="11" spans="2:13" x14ac:dyDescent="0.3">
      <c r="B11" s="201" t="s">
        <v>511</v>
      </c>
      <c r="C11" s="178">
        <v>119.17000000000002</v>
      </c>
      <c r="D11" s="177">
        <v>123.94999999999999</v>
      </c>
      <c r="E11" s="54">
        <v>416.41999999999996</v>
      </c>
      <c r="F11" s="178">
        <v>9.33</v>
      </c>
      <c r="G11" s="177">
        <v>664.11999999999989</v>
      </c>
      <c r="H11" s="177">
        <v>1332.9899999999998</v>
      </c>
      <c r="I11" s="177">
        <f t="shared" si="0"/>
        <v>3.1397426804935722</v>
      </c>
      <c r="J11" s="177">
        <f t="shared" si="1"/>
        <v>0.66879954948762432</v>
      </c>
    </row>
    <row r="12" spans="2:13" x14ac:dyDescent="0.3">
      <c r="B12" s="188" t="s">
        <v>1373</v>
      </c>
      <c r="C12" s="178">
        <v>0</v>
      </c>
      <c r="D12" s="177">
        <v>90.389999999999986</v>
      </c>
      <c r="E12" s="54">
        <v>19</v>
      </c>
      <c r="F12" s="178">
        <v>20.589999999999996</v>
      </c>
      <c r="G12" s="177">
        <v>252.02</v>
      </c>
      <c r="H12" s="177">
        <v>382</v>
      </c>
      <c r="I12" s="177">
        <f t="shared" si="0"/>
        <v>0.89976796821322358</v>
      </c>
      <c r="J12" s="177">
        <f t="shared" si="1"/>
        <v>0.19166042348725237</v>
      </c>
    </row>
    <row r="13" spans="2:13" x14ac:dyDescent="0.3">
      <c r="B13" s="195" t="s">
        <v>375</v>
      </c>
      <c r="C13" s="52">
        <f>SUM(C6:C12)</f>
        <v>10197.719999999999</v>
      </c>
      <c r="D13" s="75">
        <f t="shared" ref="D13:H13" si="2">SUM(D6:D12)</f>
        <v>4283.4399999999996</v>
      </c>
      <c r="E13" s="89">
        <f t="shared" si="2"/>
        <v>12450.709999999997</v>
      </c>
      <c r="F13" s="52">
        <f t="shared" si="2"/>
        <v>6373.04</v>
      </c>
      <c r="G13" s="75">
        <f t="shared" si="2"/>
        <v>9150.48</v>
      </c>
      <c r="H13" s="75">
        <f t="shared" si="2"/>
        <v>42455.389999999992</v>
      </c>
      <c r="I13" s="75">
        <f t="shared" si="0"/>
        <v>100</v>
      </c>
      <c r="J13" s="75">
        <f t="shared" si="1"/>
        <v>21.301094310776069</v>
      </c>
    </row>
    <row r="14" spans="2:13" x14ac:dyDescent="0.3">
      <c r="B14" s="195"/>
      <c r="C14" s="24"/>
      <c r="D14" s="10"/>
      <c r="E14" s="79"/>
      <c r="F14" s="24"/>
      <c r="G14" s="10"/>
      <c r="H14" s="10"/>
      <c r="I14" s="10"/>
      <c r="J14" s="10"/>
    </row>
    <row r="15" spans="2:13" x14ac:dyDescent="0.3">
      <c r="B15" s="195" t="s">
        <v>512</v>
      </c>
      <c r="C15" s="24"/>
      <c r="D15" s="10"/>
      <c r="E15" s="79"/>
      <c r="F15" s="24"/>
      <c r="G15" s="10"/>
      <c r="H15" s="10"/>
      <c r="I15" s="10"/>
      <c r="J15" s="10"/>
    </row>
    <row r="16" spans="2:13" x14ac:dyDescent="0.3">
      <c r="B16" s="201" t="s">
        <v>513</v>
      </c>
      <c r="C16" s="178">
        <v>14772.349999999993</v>
      </c>
      <c r="D16" s="177">
        <v>8893.5600000000013</v>
      </c>
      <c r="E16" s="54">
        <v>21870.099999999995</v>
      </c>
      <c r="F16" s="178">
        <v>15322.260000000007</v>
      </c>
      <c r="G16" s="177">
        <v>13673.449999999995</v>
      </c>
      <c r="H16" s="177">
        <v>74531.72</v>
      </c>
      <c r="I16" s="177">
        <f>H16/$H$17*100</f>
        <v>100</v>
      </c>
      <c r="J16" s="177">
        <f>H16/$H$25*100</f>
        <v>37.394714707940622</v>
      </c>
    </row>
    <row r="17" spans="2:10" x14ac:dyDescent="0.3">
      <c r="B17" s="198" t="s">
        <v>375</v>
      </c>
      <c r="C17" s="52">
        <v>14772.349999999993</v>
      </c>
      <c r="D17" s="75">
        <v>8893.5600000000013</v>
      </c>
      <c r="E17" s="89">
        <v>21870.099999999995</v>
      </c>
      <c r="F17" s="52">
        <v>15322.260000000007</v>
      </c>
      <c r="G17" s="75">
        <v>13673.449999999995</v>
      </c>
      <c r="H17" s="75">
        <v>74531.72</v>
      </c>
      <c r="I17" s="75">
        <f>H17/$H$17*100</f>
        <v>100</v>
      </c>
      <c r="J17" s="75">
        <f>H17/$H$25*100</f>
        <v>37.394714707940622</v>
      </c>
    </row>
    <row r="18" spans="2:10" x14ac:dyDescent="0.3">
      <c r="B18" s="201"/>
      <c r="C18" s="24"/>
      <c r="D18" s="10"/>
      <c r="E18" s="79"/>
      <c r="F18" s="24"/>
      <c r="G18" s="10"/>
      <c r="H18" s="10"/>
      <c r="I18" s="10"/>
      <c r="J18" s="10"/>
    </row>
    <row r="19" spans="2:10" x14ac:dyDescent="0.3">
      <c r="B19" s="195" t="s">
        <v>514</v>
      </c>
      <c r="C19" s="24"/>
      <c r="D19" s="10"/>
      <c r="E19" s="79"/>
      <c r="F19" s="24"/>
      <c r="G19" s="10"/>
      <c r="H19" s="10"/>
      <c r="I19" s="10"/>
      <c r="J19" s="10"/>
    </row>
    <row r="20" spans="2:10" x14ac:dyDescent="0.3">
      <c r="B20" s="201" t="s">
        <v>515</v>
      </c>
      <c r="C20" s="178">
        <v>12882.630000000003</v>
      </c>
      <c r="D20" s="177">
        <v>2531.1400000000003</v>
      </c>
      <c r="E20" s="54">
        <v>14933.689999999999</v>
      </c>
      <c r="F20" s="178">
        <v>8703.7700000000023</v>
      </c>
      <c r="G20" s="177">
        <v>12797.089999999998</v>
      </c>
      <c r="H20" s="177">
        <v>51848.32</v>
      </c>
      <c r="I20" s="177">
        <f>H20/$H$23*100</f>
        <v>62.981014101280387</v>
      </c>
      <c r="J20" s="177">
        <f>H20/$H$25*100</f>
        <v>26.013798346341826</v>
      </c>
    </row>
    <row r="21" spans="2:10" ht="15.6" x14ac:dyDescent="0.3">
      <c r="B21" s="201" t="s">
        <v>516</v>
      </c>
      <c r="C21" s="178">
        <v>1171.4399999999994</v>
      </c>
      <c r="D21" s="177">
        <v>695.14</v>
      </c>
      <c r="E21" s="54">
        <v>2840.2099999999991</v>
      </c>
      <c r="F21" s="178">
        <v>2555.0200000000004</v>
      </c>
      <c r="G21" s="177">
        <v>1763.3299999999997</v>
      </c>
      <c r="H21" s="177">
        <v>9025.14</v>
      </c>
      <c r="I21" s="177">
        <f t="shared" ref="I21:I23" si="3">H21/$H$23*100</f>
        <v>10.962987221303017</v>
      </c>
      <c r="J21" s="177">
        <f t="shared" ref="J21:J23" si="4">H21/$H$25*100</f>
        <v>4.5281731791406825</v>
      </c>
    </row>
    <row r="22" spans="2:10" x14ac:dyDescent="0.3">
      <c r="B22" s="201" t="s">
        <v>517</v>
      </c>
      <c r="C22" s="178">
        <v>4248.5300000000007</v>
      </c>
      <c r="D22" s="177">
        <v>1648.7699999999998</v>
      </c>
      <c r="E22" s="177">
        <v>5372.0000000000055</v>
      </c>
      <c r="F22" s="177">
        <v>3518.58</v>
      </c>
      <c r="G22" s="177">
        <v>6662.3899999999994</v>
      </c>
      <c r="H22" s="177">
        <v>21450.270000000004</v>
      </c>
      <c r="I22" s="177">
        <f t="shared" si="3"/>
        <v>26.055998677416586</v>
      </c>
      <c r="J22" s="177">
        <f t="shared" si="4"/>
        <v>10.7622194558008</v>
      </c>
    </row>
    <row r="23" spans="2:10" x14ac:dyDescent="0.3">
      <c r="B23" s="195" t="s">
        <v>375</v>
      </c>
      <c r="C23" s="46">
        <v>18302.600000000002</v>
      </c>
      <c r="D23" s="46">
        <v>4875.05</v>
      </c>
      <c r="E23" s="46">
        <v>23145.9</v>
      </c>
      <c r="F23" s="46">
        <v>14777.370000000003</v>
      </c>
      <c r="G23" s="52">
        <v>21222.809999999998</v>
      </c>
      <c r="H23" s="75">
        <v>82323.73000000001</v>
      </c>
      <c r="I23" s="75">
        <f t="shared" si="3"/>
        <v>100</v>
      </c>
      <c r="J23" s="75">
        <f t="shared" si="4"/>
        <v>41.304190981283313</v>
      </c>
    </row>
    <row r="24" spans="2:10" x14ac:dyDescent="0.3">
      <c r="B24" s="198"/>
      <c r="C24" s="24"/>
      <c r="D24" s="79"/>
      <c r="E24" s="23"/>
      <c r="F24" s="23"/>
      <c r="G24" s="24"/>
      <c r="H24" s="10"/>
      <c r="I24" s="10"/>
      <c r="J24" s="10"/>
    </row>
    <row r="25" spans="2:10" x14ac:dyDescent="0.3">
      <c r="B25" s="195" t="s">
        <v>383</v>
      </c>
      <c r="C25" s="153">
        <f>C23+C17+C13</f>
        <v>43272.67</v>
      </c>
      <c r="D25" s="229">
        <f t="shared" ref="D25:G25" si="5">D23+D17+D13</f>
        <v>18052.05</v>
      </c>
      <c r="E25" s="100">
        <f t="shared" si="5"/>
        <v>57466.71</v>
      </c>
      <c r="F25" s="100">
        <f t="shared" si="5"/>
        <v>36472.670000000013</v>
      </c>
      <c r="G25" s="153">
        <f t="shared" si="5"/>
        <v>44046.739999999991</v>
      </c>
      <c r="H25" s="101">
        <f>H23+H17+H13</f>
        <v>199310.84</v>
      </c>
      <c r="I25" s="187" t="s">
        <v>518</v>
      </c>
      <c r="J25" s="75">
        <v>100</v>
      </c>
    </row>
    <row r="26" spans="2:10" ht="15" thickBot="1" x14ac:dyDescent="0.35">
      <c r="B26" s="28" t="s">
        <v>519</v>
      </c>
      <c r="C26" s="180">
        <f>C25/$H$25*100</f>
        <v>21.711147271267333</v>
      </c>
      <c r="D26" s="90">
        <f t="shared" ref="D26:H26" si="6">D25/$H$25*100</f>
        <v>9.0572344183587816</v>
      </c>
      <c r="E26" s="47">
        <f>E25/$H$25*100</f>
        <v>28.832706740887755</v>
      </c>
      <c r="F26" s="47">
        <f t="shared" si="6"/>
        <v>18.299391041651329</v>
      </c>
      <c r="G26" s="180">
        <f t="shared" si="6"/>
        <v>22.099520527834809</v>
      </c>
      <c r="H26" s="179">
        <f t="shared" si="6"/>
        <v>100</v>
      </c>
      <c r="I26" s="86" t="s">
        <v>108</v>
      </c>
      <c r="J26" s="86" t="s">
        <v>108</v>
      </c>
    </row>
    <row r="27" spans="2:10" x14ac:dyDescent="0.3">
      <c r="B27" s="478" t="s">
        <v>1245</v>
      </c>
    </row>
    <row r="28" spans="2:10" x14ac:dyDescent="0.3">
      <c r="B28" s="478" t="s">
        <v>1238</v>
      </c>
    </row>
    <row r="29" spans="2:10" x14ac:dyDescent="0.3">
      <c r="B29" s="478" t="s">
        <v>1289</v>
      </c>
    </row>
  </sheetData>
  <mergeCells count="3">
    <mergeCell ref="B2:B3"/>
    <mergeCell ref="C2:G2"/>
    <mergeCell ref="H2:H3"/>
  </mergeCells>
  <pageMargins left="0.511811024" right="0.511811024" top="0.78740157499999996" bottom="0.78740157499999996" header="0.31496062000000002" footer="0.31496062000000002"/>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M63"/>
  <sheetViews>
    <sheetView showGridLines="0" workbookViewId="0"/>
  </sheetViews>
  <sheetFormatPr defaultRowHeight="14.4" x14ac:dyDescent="0.3"/>
  <cols>
    <col min="2" max="2" width="27.88671875" customWidth="1"/>
    <col min="3" max="6" width="13.44140625" customWidth="1"/>
    <col min="8" max="8" width="10.5546875" bestFit="1" customWidth="1"/>
  </cols>
  <sheetData>
    <row r="1" spans="2:13" ht="15" thickBot="1" x14ac:dyDescent="0.35">
      <c r="B1" s="516" t="s">
        <v>521</v>
      </c>
      <c r="C1" s="516"/>
      <c r="D1" s="516"/>
      <c r="E1" s="516"/>
      <c r="F1" s="516"/>
      <c r="G1" s="465"/>
      <c r="H1" s="465"/>
      <c r="I1" s="465"/>
      <c r="J1" s="465"/>
      <c r="K1" s="465"/>
      <c r="L1" s="465"/>
      <c r="M1" s="465"/>
    </row>
    <row r="2" spans="2:13" ht="29.4" thickBot="1" x14ac:dyDescent="0.35">
      <c r="B2" s="168" t="s">
        <v>522</v>
      </c>
      <c r="C2" s="169" t="s">
        <v>523</v>
      </c>
      <c r="D2" s="272" t="s">
        <v>524</v>
      </c>
      <c r="E2" s="531" t="s">
        <v>525</v>
      </c>
      <c r="F2" s="533"/>
    </row>
    <row r="3" spans="2:13" x14ac:dyDescent="0.3">
      <c r="B3" s="63"/>
      <c r="C3" s="13" t="s">
        <v>67</v>
      </c>
      <c r="D3" s="172" t="s">
        <v>67</v>
      </c>
      <c r="E3" s="174" t="s">
        <v>67</v>
      </c>
      <c r="F3" s="13" t="s">
        <v>526</v>
      </c>
    </row>
    <row r="4" spans="2:13" x14ac:dyDescent="0.3">
      <c r="B4" s="188" t="s">
        <v>527</v>
      </c>
      <c r="C4" s="85">
        <v>1656</v>
      </c>
      <c r="D4" s="205">
        <v>1292</v>
      </c>
      <c r="E4" s="25">
        <f>D4-C4</f>
        <v>-364</v>
      </c>
      <c r="F4" s="277">
        <f>(D4/C4-1)*100</f>
        <v>-21.980676328502412</v>
      </c>
    </row>
    <row r="5" spans="2:13" x14ac:dyDescent="0.3">
      <c r="B5" s="188" t="s">
        <v>528</v>
      </c>
      <c r="C5" s="24">
        <v>130</v>
      </c>
      <c r="D5" s="205">
        <v>68</v>
      </c>
      <c r="E5" s="25">
        <f t="shared" ref="E5:E40" si="0">D5-C5</f>
        <v>-62</v>
      </c>
      <c r="F5" s="121">
        <f t="shared" ref="F5:F40" si="1">(D5/C5-1)*100</f>
        <v>-47.692307692307686</v>
      </c>
      <c r="H5" s="4"/>
    </row>
    <row r="6" spans="2:13" x14ac:dyDescent="0.3">
      <c r="B6" s="188" t="s">
        <v>529</v>
      </c>
      <c r="C6" s="24">
        <v>152</v>
      </c>
      <c r="D6" s="205">
        <v>98</v>
      </c>
      <c r="E6" s="25">
        <f t="shared" si="0"/>
        <v>-54</v>
      </c>
      <c r="F6" s="121">
        <f t="shared" si="1"/>
        <v>-35.526315789473685</v>
      </c>
    </row>
    <row r="7" spans="2:13" x14ac:dyDescent="0.3">
      <c r="B7" s="188" t="s">
        <v>530</v>
      </c>
      <c r="C7" s="24">
        <v>162</v>
      </c>
      <c r="D7" s="205">
        <v>39</v>
      </c>
      <c r="E7" s="25">
        <f t="shared" si="0"/>
        <v>-123</v>
      </c>
      <c r="F7" s="121">
        <f t="shared" si="1"/>
        <v>-75.925925925925924</v>
      </c>
      <c r="H7" s="1"/>
    </row>
    <row r="8" spans="2:13" x14ac:dyDescent="0.3">
      <c r="B8" s="188" t="s">
        <v>531</v>
      </c>
      <c r="C8" s="24">
        <v>676</v>
      </c>
      <c r="D8" s="205">
        <v>169</v>
      </c>
      <c r="E8" s="25">
        <f t="shared" si="0"/>
        <v>-507</v>
      </c>
      <c r="F8" s="121">
        <f t="shared" si="1"/>
        <v>-75</v>
      </c>
    </row>
    <row r="9" spans="2:13" x14ac:dyDescent="0.3">
      <c r="B9" s="188" t="s">
        <v>532</v>
      </c>
      <c r="C9" s="24">
        <v>237</v>
      </c>
      <c r="D9" s="205">
        <v>24</v>
      </c>
      <c r="E9" s="25">
        <f t="shared" si="0"/>
        <v>-213</v>
      </c>
      <c r="F9" s="121">
        <f t="shared" si="1"/>
        <v>-89.87341772151899</v>
      </c>
    </row>
    <row r="10" spans="2:13" x14ac:dyDescent="0.3">
      <c r="B10" s="188" t="s">
        <v>533</v>
      </c>
      <c r="C10" s="85">
        <v>1017</v>
      </c>
      <c r="D10" s="205">
        <v>190</v>
      </c>
      <c r="E10" s="25">
        <f t="shared" si="0"/>
        <v>-827</v>
      </c>
      <c r="F10" s="121">
        <f t="shared" si="1"/>
        <v>-81.317600786627338</v>
      </c>
    </row>
    <row r="11" spans="2:13" x14ac:dyDescent="0.3">
      <c r="B11" s="188" t="s">
        <v>534</v>
      </c>
      <c r="C11" s="85">
        <v>1485</v>
      </c>
      <c r="D11" s="205">
        <v>417</v>
      </c>
      <c r="E11" s="25">
        <f t="shared" si="0"/>
        <v>-1068</v>
      </c>
      <c r="F11" s="121">
        <f t="shared" si="1"/>
        <v>-71.919191919191917</v>
      </c>
    </row>
    <row r="12" spans="2:13" x14ac:dyDescent="0.3">
      <c r="B12" s="188" t="s">
        <v>535</v>
      </c>
      <c r="C12" s="85">
        <v>1094</v>
      </c>
      <c r="D12" s="205">
        <v>278</v>
      </c>
      <c r="E12" s="25">
        <f t="shared" si="0"/>
        <v>-816</v>
      </c>
      <c r="F12" s="121">
        <f t="shared" si="1"/>
        <v>-74.588665447897611</v>
      </c>
    </row>
    <row r="13" spans="2:13" x14ac:dyDescent="0.3">
      <c r="B13" s="188" t="s">
        <v>536</v>
      </c>
      <c r="C13" s="24">
        <v>922</v>
      </c>
      <c r="D13" s="205">
        <v>133</v>
      </c>
      <c r="E13" s="25">
        <f t="shared" si="0"/>
        <v>-789</v>
      </c>
      <c r="F13" s="121">
        <f t="shared" si="1"/>
        <v>-85.574837310195235</v>
      </c>
    </row>
    <row r="14" spans="2:13" x14ac:dyDescent="0.3">
      <c r="B14" s="188" t="s">
        <v>537</v>
      </c>
      <c r="C14" s="85">
        <v>1815</v>
      </c>
      <c r="D14" s="205">
        <v>194</v>
      </c>
      <c r="E14" s="25">
        <f t="shared" si="0"/>
        <v>-1621</v>
      </c>
      <c r="F14" s="121">
        <f t="shared" si="1"/>
        <v>-89.311294765840216</v>
      </c>
    </row>
    <row r="15" spans="2:13" x14ac:dyDescent="0.3">
      <c r="B15" s="188" t="s">
        <v>538</v>
      </c>
      <c r="C15" s="85">
        <v>2891</v>
      </c>
      <c r="D15" s="205">
        <v>722</v>
      </c>
      <c r="E15" s="25">
        <f t="shared" si="0"/>
        <v>-2169</v>
      </c>
      <c r="F15" s="121">
        <f t="shared" si="1"/>
        <v>-75.025942580421997</v>
      </c>
    </row>
    <row r="16" spans="2:13" x14ac:dyDescent="0.3">
      <c r="B16" s="188" t="s">
        <v>539</v>
      </c>
      <c r="C16" s="85">
        <v>2645</v>
      </c>
      <c r="D16" s="205">
        <v>690</v>
      </c>
      <c r="E16" s="25">
        <f t="shared" si="0"/>
        <v>-1955</v>
      </c>
      <c r="F16" s="121">
        <f t="shared" si="1"/>
        <v>-73.91304347826086</v>
      </c>
    </row>
    <row r="17" spans="2:6" x14ac:dyDescent="0.3">
      <c r="B17" s="188" t="s">
        <v>540</v>
      </c>
      <c r="C17" s="85">
        <v>2562</v>
      </c>
      <c r="D17" s="205">
        <v>725</v>
      </c>
      <c r="E17" s="25">
        <f t="shared" si="0"/>
        <v>-1837</v>
      </c>
      <c r="F17" s="121">
        <f t="shared" si="1"/>
        <v>-71.701795472287273</v>
      </c>
    </row>
    <row r="18" spans="2:6" x14ac:dyDescent="0.3">
      <c r="B18" s="188" t="s">
        <v>541</v>
      </c>
      <c r="C18" s="85">
        <v>3355</v>
      </c>
      <c r="D18" s="205">
        <v>616</v>
      </c>
      <c r="E18" s="25">
        <f t="shared" si="0"/>
        <v>-2739</v>
      </c>
      <c r="F18" s="121">
        <f t="shared" si="1"/>
        <v>-81.639344262295083</v>
      </c>
    </row>
    <row r="19" spans="2:6" x14ac:dyDescent="0.3">
      <c r="B19" s="188" t="s">
        <v>542</v>
      </c>
      <c r="C19" s="85">
        <v>2292</v>
      </c>
      <c r="D19" s="205">
        <v>964</v>
      </c>
      <c r="E19" s="25">
        <f t="shared" si="0"/>
        <v>-1328</v>
      </c>
      <c r="F19" s="121">
        <f t="shared" si="1"/>
        <v>-57.940663176265275</v>
      </c>
    </row>
    <row r="20" spans="2:6" x14ac:dyDescent="0.3">
      <c r="B20" s="188" t="s">
        <v>543</v>
      </c>
      <c r="C20" s="85">
        <v>2998</v>
      </c>
      <c r="D20" s="205">
        <v>1067</v>
      </c>
      <c r="E20" s="25">
        <f t="shared" si="0"/>
        <v>-1931</v>
      </c>
      <c r="F20" s="121">
        <f t="shared" si="1"/>
        <v>-64.40960640426951</v>
      </c>
    </row>
    <row r="21" spans="2:6" x14ac:dyDescent="0.3">
      <c r="B21" s="188" t="s">
        <v>544</v>
      </c>
      <c r="C21" s="85">
        <v>3093</v>
      </c>
      <c r="D21" s="205">
        <v>1614</v>
      </c>
      <c r="E21" s="25">
        <f t="shared" si="0"/>
        <v>-1479</v>
      </c>
      <c r="F21" s="121">
        <f t="shared" si="1"/>
        <v>-47.817652764306494</v>
      </c>
    </row>
    <row r="22" spans="2:6" x14ac:dyDescent="0.3">
      <c r="B22" s="188" t="s">
        <v>545</v>
      </c>
      <c r="C22" s="85">
        <v>5035</v>
      </c>
      <c r="D22" s="205">
        <v>1917</v>
      </c>
      <c r="E22" s="25">
        <f t="shared" si="0"/>
        <v>-3118</v>
      </c>
      <c r="F22" s="121">
        <f t="shared" si="1"/>
        <v>-61.926514399205558</v>
      </c>
    </row>
    <row r="23" spans="2:6" x14ac:dyDescent="0.3">
      <c r="B23" s="188" t="s">
        <v>546</v>
      </c>
      <c r="C23" s="85">
        <v>5616</v>
      </c>
      <c r="D23" s="205">
        <v>2227</v>
      </c>
      <c r="E23" s="25">
        <f t="shared" si="0"/>
        <v>-3389</v>
      </c>
      <c r="F23" s="121">
        <f t="shared" si="1"/>
        <v>-60.345441595441599</v>
      </c>
    </row>
    <row r="24" spans="2:6" x14ac:dyDescent="0.3">
      <c r="B24" s="188" t="s">
        <v>547</v>
      </c>
      <c r="C24" s="85">
        <v>6598</v>
      </c>
      <c r="D24" s="205">
        <v>3158</v>
      </c>
      <c r="E24" s="25">
        <f t="shared" si="0"/>
        <v>-3440</v>
      </c>
      <c r="F24" s="121">
        <f t="shared" si="1"/>
        <v>-52.137011215519856</v>
      </c>
    </row>
    <row r="25" spans="2:6" x14ac:dyDescent="0.3">
      <c r="B25" s="188" t="s">
        <v>548</v>
      </c>
      <c r="C25" s="85">
        <v>10208</v>
      </c>
      <c r="D25" s="205">
        <v>5498</v>
      </c>
      <c r="E25" s="25">
        <f t="shared" si="0"/>
        <v>-4710</v>
      </c>
      <c r="F25" s="121">
        <f t="shared" si="1"/>
        <v>-46.140282131661451</v>
      </c>
    </row>
    <row r="26" spans="2:6" x14ac:dyDescent="0.3">
      <c r="B26" s="188" t="s">
        <v>549</v>
      </c>
      <c r="C26" s="85">
        <v>10497</v>
      </c>
      <c r="D26" s="205">
        <v>6126</v>
      </c>
      <c r="E26" s="25">
        <f t="shared" si="0"/>
        <v>-4371</v>
      </c>
      <c r="F26" s="121">
        <f t="shared" si="1"/>
        <v>-41.640468705344382</v>
      </c>
    </row>
    <row r="27" spans="2:6" x14ac:dyDescent="0.3">
      <c r="B27" s="188" t="s">
        <v>550</v>
      </c>
      <c r="C27" s="85">
        <v>15331</v>
      </c>
      <c r="D27" s="205">
        <v>7579</v>
      </c>
      <c r="E27" s="25">
        <f t="shared" si="0"/>
        <v>-7752</v>
      </c>
      <c r="F27" s="121">
        <f t="shared" si="1"/>
        <v>-50.564216293783836</v>
      </c>
    </row>
    <row r="28" spans="2:6" x14ac:dyDescent="0.3">
      <c r="B28" s="188" t="s">
        <v>551</v>
      </c>
      <c r="C28" s="85">
        <v>20569</v>
      </c>
      <c r="D28" s="205">
        <v>13992</v>
      </c>
      <c r="E28" s="25">
        <f t="shared" si="0"/>
        <v>-6577</v>
      </c>
      <c r="F28" s="121">
        <f t="shared" si="1"/>
        <v>-31.975302639894988</v>
      </c>
    </row>
    <row r="29" spans="2:6" x14ac:dyDescent="0.3">
      <c r="B29" s="188" t="s">
        <v>552</v>
      </c>
      <c r="C29" s="85">
        <v>22598</v>
      </c>
      <c r="D29" s="205">
        <v>17905</v>
      </c>
      <c r="E29" s="25">
        <f t="shared" si="0"/>
        <v>-4693</v>
      </c>
      <c r="F29" s="121">
        <f t="shared" si="1"/>
        <v>-20.767324541994871</v>
      </c>
    </row>
    <row r="30" spans="2:6" x14ac:dyDescent="0.3">
      <c r="B30" s="188" t="s">
        <v>553</v>
      </c>
      <c r="C30" s="85">
        <v>29503</v>
      </c>
      <c r="D30" s="205">
        <v>23078</v>
      </c>
      <c r="E30" s="25">
        <f t="shared" si="0"/>
        <v>-6425</v>
      </c>
      <c r="F30" s="121">
        <f t="shared" si="1"/>
        <v>-21.777446361386975</v>
      </c>
    </row>
    <row r="31" spans="2:6" x14ac:dyDescent="0.3">
      <c r="B31" s="188" t="s">
        <v>554</v>
      </c>
      <c r="C31" s="85">
        <v>26748</v>
      </c>
      <c r="D31" s="205">
        <v>23062</v>
      </c>
      <c r="E31" s="25">
        <f t="shared" si="0"/>
        <v>-3686</v>
      </c>
      <c r="F31" s="121">
        <f t="shared" si="1"/>
        <v>-13.780469567818155</v>
      </c>
    </row>
    <row r="32" spans="2:6" x14ac:dyDescent="0.3">
      <c r="B32" s="188" t="s">
        <v>555</v>
      </c>
      <c r="C32" s="85">
        <v>35828</v>
      </c>
      <c r="D32" s="205">
        <v>25774</v>
      </c>
      <c r="E32" s="25">
        <f t="shared" si="0"/>
        <v>-10054</v>
      </c>
      <c r="F32" s="121">
        <f t="shared" si="1"/>
        <v>-28.0618510662052</v>
      </c>
    </row>
    <row r="33" spans="2:6" x14ac:dyDescent="0.3">
      <c r="B33" s="188" t="s">
        <v>556</v>
      </c>
      <c r="C33" s="85">
        <v>35004</v>
      </c>
      <c r="D33" s="205">
        <v>30632</v>
      </c>
      <c r="E33" s="25">
        <f t="shared" si="0"/>
        <v>-4372</v>
      </c>
      <c r="F33" s="121">
        <f t="shared" si="1"/>
        <v>-12.490001142726548</v>
      </c>
    </row>
    <row r="34" spans="2:6" x14ac:dyDescent="0.3">
      <c r="B34" s="188" t="s">
        <v>557</v>
      </c>
      <c r="C34" s="85">
        <v>24379</v>
      </c>
      <c r="D34" s="205">
        <v>19871</v>
      </c>
      <c r="E34" s="25">
        <f t="shared" si="0"/>
        <v>-4508</v>
      </c>
      <c r="F34" s="121">
        <f t="shared" si="1"/>
        <v>-18.491324500594775</v>
      </c>
    </row>
    <row r="35" spans="2:6" x14ac:dyDescent="0.3">
      <c r="B35" s="188" t="s">
        <v>558</v>
      </c>
      <c r="C35" s="85">
        <v>20562</v>
      </c>
      <c r="D35" s="205">
        <v>18407</v>
      </c>
      <c r="E35" s="25">
        <f t="shared" si="0"/>
        <v>-2155</v>
      </c>
      <c r="F35" s="121">
        <f t="shared" si="1"/>
        <v>-10.480498006030537</v>
      </c>
    </row>
    <row r="36" spans="2:6" x14ac:dyDescent="0.3">
      <c r="B36" s="188" t="s">
        <v>559</v>
      </c>
      <c r="C36" s="85">
        <v>19252</v>
      </c>
      <c r="D36" s="205">
        <v>17060</v>
      </c>
      <c r="E36" s="25">
        <f t="shared" si="0"/>
        <v>-2192</v>
      </c>
      <c r="F36" s="121">
        <f t="shared" si="1"/>
        <v>-11.385830043631827</v>
      </c>
    </row>
    <row r="37" spans="2:6" x14ac:dyDescent="0.3">
      <c r="B37" s="188" t="s">
        <v>560</v>
      </c>
      <c r="C37" s="85">
        <v>24041</v>
      </c>
      <c r="D37" s="205">
        <v>19901</v>
      </c>
      <c r="E37" s="25">
        <f t="shared" si="0"/>
        <v>-4140</v>
      </c>
      <c r="F37" s="121">
        <f t="shared" si="1"/>
        <v>-17.220581506592904</v>
      </c>
    </row>
    <row r="38" spans="2:6" x14ac:dyDescent="0.3">
      <c r="B38" s="188" t="s">
        <v>561</v>
      </c>
      <c r="C38" s="85">
        <v>17019</v>
      </c>
      <c r="D38" s="205">
        <v>15671</v>
      </c>
      <c r="E38" s="25">
        <f t="shared" si="0"/>
        <v>-1348</v>
      </c>
      <c r="F38" s="121">
        <f t="shared" si="1"/>
        <v>-7.9205593748163832</v>
      </c>
    </row>
    <row r="39" spans="2:6" x14ac:dyDescent="0.3">
      <c r="B39" s="188" t="s">
        <v>562</v>
      </c>
      <c r="C39" s="85">
        <v>8703</v>
      </c>
      <c r="D39" s="205">
        <v>10629</v>
      </c>
      <c r="E39" s="25">
        <f t="shared" si="0"/>
        <v>1926</v>
      </c>
      <c r="F39" s="121">
        <f t="shared" si="1"/>
        <v>22.130299896587392</v>
      </c>
    </row>
    <row r="40" spans="2:6" x14ac:dyDescent="0.3">
      <c r="B40" s="188" t="s">
        <v>563</v>
      </c>
      <c r="C40" s="85">
        <v>11750</v>
      </c>
      <c r="D40" s="205">
        <v>10257</v>
      </c>
      <c r="E40" s="25">
        <f t="shared" si="0"/>
        <v>-1493</v>
      </c>
      <c r="F40" s="121">
        <f t="shared" si="1"/>
        <v>-12.706382978723408</v>
      </c>
    </row>
    <row r="41" spans="2:6" x14ac:dyDescent="0.3">
      <c r="B41" s="188" t="s">
        <v>564</v>
      </c>
      <c r="C41" s="24" t="s">
        <v>108</v>
      </c>
      <c r="D41" s="205">
        <v>10836</v>
      </c>
      <c r="E41" s="25">
        <f>D41-C50</f>
        <v>-110</v>
      </c>
      <c r="F41" s="207">
        <f>(D41/C50-1)*100</f>
        <v>-1.0049333089713119</v>
      </c>
    </row>
    <row r="42" spans="2:6" x14ac:dyDescent="0.3">
      <c r="B42" s="188" t="s">
        <v>565</v>
      </c>
      <c r="C42" s="24" t="s">
        <v>108</v>
      </c>
      <c r="D42" s="205">
        <v>14508</v>
      </c>
      <c r="E42" s="25">
        <f>D42-C51</f>
        <v>2407</v>
      </c>
      <c r="F42" s="207">
        <f>(D42/C51-1)*100</f>
        <v>19.890918105941658</v>
      </c>
    </row>
    <row r="43" spans="2:6" x14ac:dyDescent="0.3">
      <c r="B43" s="188" t="s">
        <v>566</v>
      </c>
      <c r="C43" s="24" t="s">
        <v>54</v>
      </c>
      <c r="D43" s="205">
        <v>18891</v>
      </c>
      <c r="E43" s="79" t="s">
        <v>108</v>
      </c>
      <c r="F43" s="10" t="s">
        <v>108</v>
      </c>
    </row>
    <row r="44" spans="2:6" x14ac:dyDescent="0.3">
      <c r="B44" s="188" t="s">
        <v>567</v>
      </c>
      <c r="C44" s="24" t="s">
        <v>54</v>
      </c>
      <c r="D44" s="205">
        <v>18110</v>
      </c>
      <c r="E44" s="79" t="s">
        <v>108</v>
      </c>
      <c r="F44" s="10" t="s">
        <v>108</v>
      </c>
    </row>
    <row r="45" spans="2:6" x14ac:dyDescent="0.3">
      <c r="B45" s="195" t="s">
        <v>568</v>
      </c>
      <c r="C45" s="81">
        <v>378423</v>
      </c>
      <c r="D45" s="273">
        <f>SUM(D4:D44)</f>
        <v>344389</v>
      </c>
      <c r="E45" s="275">
        <f>D45-C45</f>
        <v>-34034</v>
      </c>
      <c r="F45" s="208">
        <f>(D45/C45-1)*100</f>
        <v>-8.993639392954444</v>
      </c>
    </row>
    <row r="46" spans="2:6" x14ac:dyDescent="0.3">
      <c r="B46" s="195"/>
      <c r="C46" s="77"/>
      <c r="D46" s="186"/>
      <c r="E46" s="27"/>
      <c r="F46" s="77"/>
    </row>
    <row r="47" spans="2:6" x14ac:dyDescent="0.3">
      <c r="B47" s="195"/>
      <c r="C47" s="24"/>
      <c r="D47" s="79"/>
      <c r="E47" s="23"/>
      <c r="F47" s="24"/>
    </row>
    <row r="48" spans="2:6" x14ac:dyDescent="0.3">
      <c r="B48" s="195"/>
      <c r="C48" s="24"/>
      <c r="D48" s="79"/>
      <c r="E48" s="23"/>
      <c r="F48" s="24"/>
    </row>
    <row r="49" spans="2:6" x14ac:dyDescent="0.3">
      <c r="B49" s="195"/>
      <c r="C49" s="24"/>
      <c r="D49" s="79"/>
      <c r="E49" s="23"/>
      <c r="F49" s="24"/>
    </row>
    <row r="50" spans="2:6" x14ac:dyDescent="0.3">
      <c r="B50" s="188" t="s">
        <v>564</v>
      </c>
      <c r="C50" s="85">
        <v>10946</v>
      </c>
      <c r="D50" s="79" t="s">
        <v>108</v>
      </c>
      <c r="E50" s="79" t="s">
        <v>108</v>
      </c>
      <c r="F50" s="10" t="s">
        <v>108</v>
      </c>
    </row>
    <row r="51" spans="2:6" x14ac:dyDescent="0.3">
      <c r="B51" s="188" t="s">
        <v>565</v>
      </c>
      <c r="C51" s="85">
        <v>12101</v>
      </c>
      <c r="D51" s="79" t="s">
        <v>108</v>
      </c>
      <c r="E51" s="79" t="s">
        <v>108</v>
      </c>
      <c r="F51" s="10" t="s">
        <v>108</v>
      </c>
    </row>
    <row r="52" spans="2:6" x14ac:dyDescent="0.3">
      <c r="B52" s="188" t="s">
        <v>566</v>
      </c>
      <c r="C52" s="24" t="s">
        <v>54</v>
      </c>
      <c r="D52" s="486" t="s">
        <v>108</v>
      </c>
      <c r="E52" s="486" t="s">
        <v>108</v>
      </c>
      <c r="F52" s="485" t="s">
        <v>108</v>
      </c>
    </row>
    <row r="53" spans="2:6" x14ac:dyDescent="0.3">
      <c r="B53" s="188" t="s">
        <v>567</v>
      </c>
      <c r="C53" s="24" t="s">
        <v>54</v>
      </c>
      <c r="D53" s="486" t="s">
        <v>108</v>
      </c>
      <c r="E53" s="486" t="s">
        <v>108</v>
      </c>
      <c r="F53" s="485" t="s">
        <v>108</v>
      </c>
    </row>
    <row r="54" spans="2:6" x14ac:dyDescent="0.3">
      <c r="B54" s="188" t="s">
        <v>569</v>
      </c>
      <c r="C54" s="24" t="s">
        <v>54</v>
      </c>
      <c r="D54" s="42">
        <v>21016</v>
      </c>
      <c r="E54" s="79" t="s">
        <v>108</v>
      </c>
      <c r="F54" s="10" t="s">
        <v>108</v>
      </c>
    </row>
    <row r="55" spans="2:6" x14ac:dyDescent="0.3">
      <c r="B55" s="188" t="s">
        <v>570</v>
      </c>
      <c r="C55" s="24" t="s">
        <v>54</v>
      </c>
      <c r="D55" s="42">
        <v>21668</v>
      </c>
      <c r="E55" s="79" t="s">
        <v>108</v>
      </c>
      <c r="F55" s="10" t="s">
        <v>108</v>
      </c>
    </row>
    <row r="56" spans="2:6" x14ac:dyDescent="0.3">
      <c r="B56" s="195" t="s">
        <v>571</v>
      </c>
      <c r="C56" s="81">
        <v>23047</v>
      </c>
      <c r="D56" s="273">
        <f>SUM(D54:D55)</f>
        <v>42684</v>
      </c>
      <c r="E56" s="49">
        <f>D56-C56</f>
        <v>19637</v>
      </c>
      <c r="F56" s="278">
        <f>(D56/C56-1)*100</f>
        <v>85.204148045298751</v>
      </c>
    </row>
    <row r="57" spans="2:6" ht="15" thickBot="1" x14ac:dyDescent="0.35">
      <c r="B57" s="28" t="s">
        <v>351</v>
      </c>
      <c r="C57" s="109">
        <v>401470</v>
      </c>
      <c r="D57" s="274">
        <f>D56+D45</f>
        <v>387073</v>
      </c>
      <c r="E57" s="276">
        <f>D57-C57</f>
        <v>-14397</v>
      </c>
      <c r="F57" s="279">
        <f>(D57/C57-1)*100</f>
        <v>-3.586071188382689</v>
      </c>
    </row>
    <row r="58" spans="2:6" x14ac:dyDescent="0.3">
      <c r="B58" s="478" t="s">
        <v>1238</v>
      </c>
      <c r="C58" s="479"/>
    </row>
    <row r="59" spans="2:6" ht="27.75" customHeight="1" x14ac:dyDescent="0.3">
      <c r="B59" s="541" t="s">
        <v>1290</v>
      </c>
      <c r="C59" s="541"/>
      <c r="D59" s="541"/>
      <c r="E59" s="541"/>
      <c r="F59" s="541"/>
    </row>
    <row r="60" spans="2:6" ht="42.75" customHeight="1" x14ac:dyDescent="0.3">
      <c r="B60" s="541" t="s">
        <v>1292</v>
      </c>
      <c r="C60" s="541"/>
      <c r="D60" s="541"/>
      <c r="E60" s="541"/>
      <c r="F60" s="541"/>
    </row>
    <row r="61" spans="2:6" ht="15.6" x14ac:dyDescent="0.3">
      <c r="B61" s="478" t="s">
        <v>1293</v>
      </c>
      <c r="C61" s="480"/>
      <c r="D61" s="470"/>
    </row>
    <row r="62" spans="2:6" ht="15.6" x14ac:dyDescent="0.3">
      <c r="B62" s="478" t="s">
        <v>1291</v>
      </c>
      <c r="C62" s="480"/>
      <c r="D62" s="470"/>
    </row>
    <row r="63" spans="2:6" ht="28.5" customHeight="1" x14ac:dyDescent="0.3">
      <c r="B63" s="541" t="s">
        <v>1294</v>
      </c>
      <c r="C63" s="541"/>
      <c r="D63" s="541"/>
      <c r="E63" s="541"/>
      <c r="F63" s="541"/>
    </row>
  </sheetData>
  <mergeCells count="4">
    <mergeCell ref="E2:F2"/>
    <mergeCell ref="B59:F59"/>
    <mergeCell ref="B60:F60"/>
    <mergeCell ref="B63:F63"/>
  </mergeCells>
  <pageMargins left="0.511811024" right="0.511811024" top="0.78740157499999996" bottom="0.78740157499999996" header="0.31496062000000002" footer="0.31496062000000002"/>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1:M62"/>
  <sheetViews>
    <sheetView showGridLines="0" workbookViewId="0"/>
  </sheetViews>
  <sheetFormatPr defaultRowHeight="14.4" x14ac:dyDescent="0.3"/>
  <cols>
    <col min="2" max="2" width="33" customWidth="1"/>
    <col min="3" max="3" width="11.6640625" customWidth="1"/>
    <col min="4" max="4" width="10.6640625" bestFit="1" customWidth="1"/>
    <col min="6" max="6" width="10.88671875" customWidth="1"/>
  </cols>
  <sheetData>
    <row r="1" spans="2:13" ht="15" thickBot="1" x14ac:dyDescent="0.35">
      <c r="B1" s="516" t="s">
        <v>572</v>
      </c>
      <c r="C1" s="516"/>
      <c r="D1" s="516"/>
      <c r="E1" s="516"/>
      <c r="F1" s="516"/>
      <c r="G1" s="465"/>
      <c r="H1" s="465"/>
      <c r="I1" s="465"/>
      <c r="J1" s="465"/>
      <c r="K1" s="465"/>
      <c r="L1" s="465"/>
      <c r="M1" s="465"/>
    </row>
    <row r="2" spans="2:13" ht="29.4" thickBot="1" x14ac:dyDescent="0.35">
      <c r="B2" s="168" t="s">
        <v>522</v>
      </c>
      <c r="C2" s="169" t="s">
        <v>523</v>
      </c>
      <c r="D2" s="272" t="s">
        <v>524</v>
      </c>
      <c r="E2" s="531" t="s">
        <v>525</v>
      </c>
      <c r="F2" s="533"/>
    </row>
    <row r="3" spans="2:13" ht="26.4" x14ac:dyDescent="0.3">
      <c r="B3" s="63"/>
      <c r="C3" s="13" t="s">
        <v>152</v>
      </c>
      <c r="D3" s="172" t="s">
        <v>152</v>
      </c>
      <c r="E3" s="174" t="s">
        <v>152</v>
      </c>
      <c r="F3" s="13" t="s">
        <v>526</v>
      </c>
    </row>
    <row r="4" spans="2:13" x14ac:dyDescent="0.3">
      <c r="B4" s="188" t="s">
        <v>527</v>
      </c>
      <c r="C4" s="24">
        <v>350.96</v>
      </c>
      <c r="D4" s="54">
        <v>329.79000000000008</v>
      </c>
      <c r="E4" s="98">
        <f>D4-C4</f>
        <v>-21.169999999999902</v>
      </c>
      <c r="F4" s="121">
        <f>(D4/C4-1)*100</f>
        <v>-6.0320264417597187</v>
      </c>
    </row>
    <row r="5" spans="2:13" x14ac:dyDescent="0.3">
      <c r="B5" s="188" t="s">
        <v>573</v>
      </c>
      <c r="C5" s="24">
        <v>36.71</v>
      </c>
      <c r="D5" s="54">
        <v>17.009999999999998</v>
      </c>
      <c r="E5" s="98">
        <f t="shared" ref="E5:E40" si="0">D5-C5</f>
        <v>-19.700000000000003</v>
      </c>
      <c r="F5" s="121">
        <f t="shared" ref="F5:F40" si="1">(D5/C5-1)*100</f>
        <v>-53.663851811495512</v>
      </c>
    </row>
    <row r="6" spans="2:13" x14ac:dyDescent="0.3">
      <c r="B6" s="188" t="s">
        <v>574</v>
      </c>
      <c r="C6" s="24">
        <v>42.98</v>
      </c>
      <c r="D6" s="54">
        <v>37.5</v>
      </c>
      <c r="E6" s="98">
        <f t="shared" si="0"/>
        <v>-5.4799999999999969</v>
      </c>
      <c r="F6" s="121">
        <f t="shared" si="1"/>
        <v>-12.750116333178219</v>
      </c>
    </row>
    <row r="7" spans="2:13" x14ac:dyDescent="0.3">
      <c r="B7" s="188" t="s">
        <v>530</v>
      </c>
      <c r="C7" s="24">
        <v>57.12</v>
      </c>
      <c r="D7" s="54">
        <v>13.190000000000001</v>
      </c>
      <c r="E7" s="98">
        <f t="shared" si="0"/>
        <v>-43.929999999999993</v>
      </c>
      <c r="F7" s="121">
        <f t="shared" si="1"/>
        <v>-76.908263305322123</v>
      </c>
    </row>
    <row r="8" spans="2:13" x14ac:dyDescent="0.3">
      <c r="B8" s="188" t="s">
        <v>575</v>
      </c>
      <c r="C8" s="24">
        <v>184.85</v>
      </c>
      <c r="D8" s="54">
        <v>44.52</v>
      </c>
      <c r="E8" s="98">
        <f t="shared" si="0"/>
        <v>-140.32999999999998</v>
      </c>
      <c r="F8" s="121">
        <f t="shared" si="1"/>
        <v>-75.91560724912091</v>
      </c>
    </row>
    <row r="9" spans="2:13" x14ac:dyDescent="0.3">
      <c r="B9" s="188" t="s">
        <v>532</v>
      </c>
      <c r="C9" s="24">
        <v>59.21</v>
      </c>
      <c r="D9" s="54">
        <v>12.15</v>
      </c>
      <c r="E9" s="98">
        <f t="shared" si="0"/>
        <v>-47.06</v>
      </c>
      <c r="F9" s="121">
        <f t="shared" si="1"/>
        <v>-79.479817598378659</v>
      </c>
    </row>
    <row r="10" spans="2:13" x14ac:dyDescent="0.3">
      <c r="B10" s="188" t="s">
        <v>533</v>
      </c>
      <c r="C10" s="24">
        <v>247.55</v>
      </c>
      <c r="D10" s="54">
        <v>35.6</v>
      </c>
      <c r="E10" s="98">
        <f t="shared" si="0"/>
        <v>-211.95000000000002</v>
      </c>
      <c r="F10" s="121">
        <f t="shared" si="1"/>
        <v>-85.619066855180776</v>
      </c>
    </row>
    <row r="11" spans="2:13" x14ac:dyDescent="0.3">
      <c r="B11" s="188" t="s">
        <v>534</v>
      </c>
      <c r="C11" s="24">
        <v>411.97</v>
      </c>
      <c r="D11" s="54">
        <v>113.27999999999999</v>
      </c>
      <c r="E11" s="98">
        <f t="shared" si="0"/>
        <v>-298.69000000000005</v>
      </c>
      <c r="F11" s="121">
        <f t="shared" si="1"/>
        <v>-72.50285214942835</v>
      </c>
    </row>
    <row r="12" spans="2:13" x14ac:dyDescent="0.3">
      <c r="B12" s="188" t="s">
        <v>535</v>
      </c>
      <c r="C12" s="24">
        <v>316.38</v>
      </c>
      <c r="D12" s="54">
        <v>75.569999999999993</v>
      </c>
      <c r="E12" s="98">
        <f t="shared" si="0"/>
        <v>-240.81</v>
      </c>
      <c r="F12" s="121">
        <f t="shared" si="1"/>
        <v>-76.11416650862887</v>
      </c>
    </row>
    <row r="13" spans="2:13" x14ac:dyDescent="0.3">
      <c r="B13" s="188" t="s">
        <v>536</v>
      </c>
      <c r="C13" s="24">
        <v>268.93</v>
      </c>
      <c r="D13" s="54">
        <v>43.49</v>
      </c>
      <c r="E13" s="98">
        <f t="shared" si="0"/>
        <v>-225.44</v>
      </c>
      <c r="F13" s="121">
        <f t="shared" si="1"/>
        <v>-83.828505559067409</v>
      </c>
    </row>
    <row r="14" spans="2:13" x14ac:dyDescent="0.3">
      <c r="B14" s="188" t="s">
        <v>537</v>
      </c>
      <c r="C14" s="24">
        <v>549.49</v>
      </c>
      <c r="D14" s="54">
        <v>56.519999999999996</v>
      </c>
      <c r="E14" s="98">
        <f t="shared" si="0"/>
        <v>-492.97</v>
      </c>
      <c r="F14" s="121">
        <f t="shared" si="1"/>
        <v>-89.71409852772571</v>
      </c>
    </row>
    <row r="15" spans="2:13" x14ac:dyDescent="0.3">
      <c r="B15" s="188" t="s">
        <v>538</v>
      </c>
      <c r="C15" s="24">
        <v>910.8</v>
      </c>
      <c r="D15" s="54">
        <v>219.87999999999994</v>
      </c>
      <c r="E15" s="98">
        <f t="shared" si="0"/>
        <v>-690.92000000000007</v>
      </c>
      <c r="F15" s="121">
        <f t="shared" si="1"/>
        <v>-75.858585858585869</v>
      </c>
    </row>
    <row r="16" spans="2:13" x14ac:dyDescent="0.3">
      <c r="B16" s="188" t="s">
        <v>539</v>
      </c>
      <c r="C16" s="24">
        <v>774.32</v>
      </c>
      <c r="D16" s="54">
        <v>203.97</v>
      </c>
      <c r="E16" s="98">
        <f t="shared" si="0"/>
        <v>-570.35</v>
      </c>
      <c r="F16" s="121">
        <f t="shared" si="1"/>
        <v>-73.658177497675382</v>
      </c>
    </row>
    <row r="17" spans="2:6" x14ac:dyDescent="0.3">
      <c r="B17" s="188" t="s">
        <v>540</v>
      </c>
      <c r="C17" s="24">
        <v>779.4</v>
      </c>
      <c r="D17" s="54">
        <v>245.87000000000003</v>
      </c>
      <c r="E17" s="98">
        <f t="shared" si="0"/>
        <v>-533.53</v>
      </c>
      <c r="F17" s="121">
        <f t="shared" si="1"/>
        <v>-68.453938927380037</v>
      </c>
    </row>
    <row r="18" spans="2:6" x14ac:dyDescent="0.3">
      <c r="B18" s="188" t="s">
        <v>541</v>
      </c>
      <c r="C18" s="24">
        <v>960.97</v>
      </c>
      <c r="D18" s="54">
        <v>188.54999999999998</v>
      </c>
      <c r="E18" s="98">
        <f t="shared" si="0"/>
        <v>-772.42000000000007</v>
      </c>
      <c r="F18" s="121">
        <f t="shared" si="1"/>
        <v>-80.379200183148285</v>
      </c>
    </row>
    <row r="19" spans="2:6" x14ac:dyDescent="0.3">
      <c r="B19" s="188" t="s">
        <v>542</v>
      </c>
      <c r="C19" s="24">
        <v>706.8</v>
      </c>
      <c r="D19" s="54">
        <v>285.94000000000005</v>
      </c>
      <c r="E19" s="98">
        <f t="shared" si="0"/>
        <v>-420.8599999999999</v>
      </c>
      <c r="F19" s="121">
        <f t="shared" si="1"/>
        <v>-59.544425580079221</v>
      </c>
    </row>
    <row r="20" spans="2:6" x14ac:dyDescent="0.3">
      <c r="B20" s="188" t="s">
        <v>543</v>
      </c>
      <c r="C20" s="121">
        <v>1109.56</v>
      </c>
      <c r="D20" s="54">
        <v>420.41000000000008</v>
      </c>
      <c r="E20" s="98">
        <f t="shared" si="0"/>
        <v>-689.14999999999986</v>
      </c>
      <c r="F20" s="121">
        <f t="shared" si="1"/>
        <v>-62.110205847362906</v>
      </c>
    </row>
    <row r="21" spans="2:6" x14ac:dyDescent="0.3">
      <c r="B21" s="188" t="s">
        <v>544</v>
      </c>
      <c r="C21" s="121">
        <v>1060.47</v>
      </c>
      <c r="D21" s="54">
        <v>559.8599999999999</v>
      </c>
      <c r="E21" s="98">
        <f t="shared" si="0"/>
        <v>-500.61000000000013</v>
      </c>
      <c r="F21" s="121">
        <f t="shared" si="1"/>
        <v>-47.206427338821477</v>
      </c>
    </row>
    <row r="22" spans="2:6" x14ac:dyDescent="0.3">
      <c r="B22" s="188" t="s">
        <v>545</v>
      </c>
      <c r="C22" s="121">
        <v>1682.06</v>
      </c>
      <c r="D22" s="54">
        <v>728.02999999999975</v>
      </c>
      <c r="E22" s="98">
        <f t="shared" si="0"/>
        <v>-954.0300000000002</v>
      </c>
      <c r="F22" s="121">
        <f t="shared" si="1"/>
        <v>-56.717952986219288</v>
      </c>
    </row>
    <row r="23" spans="2:6" x14ac:dyDescent="0.3">
      <c r="B23" s="188" t="s">
        <v>546</v>
      </c>
      <c r="C23" s="121">
        <v>1924.41</v>
      </c>
      <c r="D23" s="54">
        <v>821.04</v>
      </c>
      <c r="E23" s="98">
        <f t="shared" si="0"/>
        <v>-1103.3700000000001</v>
      </c>
      <c r="F23" s="121">
        <f t="shared" si="1"/>
        <v>-57.335495034841855</v>
      </c>
    </row>
    <row r="24" spans="2:6" x14ac:dyDescent="0.3">
      <c r="B24" s="188" t="s">
        <v>547</v>
      </c>
      <c r="C24" s="121">
        <v>2132.14</v>
      </c>
      <c r="D24" s="54">
        <v>1067.3899999999999</v>
      </c>
      <c r="E24" s="98">
        <f t="shared" si="0"/>
        <v>-1064.75</v>
      </c>
      <c r="F24" s="121">
        <f t="shared" si="1"/>
        <v>-49.938090369300326</v>
      </c>
    </row>
    <row r="25" spans="2:6" x14ac:dyDescent="0.3">
      <c r="B25" s="188" t="s">
        <v>548</v>
      </c>
      <c r="C25" s="121">
        <v>3298.3</v>
      </c>
      <c r="D25" s="54">
        <v>1905.9199999999994</v>
      </c>
      <c r="E25" s="98">
        <f t="shared" si="0"/>
        <v>-1392.3800000000008</v>
      </c>
      <c r="F25" s="121">
        <f t="shared" si="1"/>
        <v>-42.215080496013123</v>
      </c>
    </row>
    <row r="26" spans="2:6" x14ac:dyDescent="0.3">
      <c r="B26" s="188" t="s">
        <v>549</v>
      </c>
      <c r="C26" s="121">
        <v>3660.14</v>
      </c>
      <c r="D26" s="54">
        <v>2304.7200000000007</v>
      </c>
      <c r="E26" s="98">
        <f t="shared" si="0"/>
        <v>-1355.4199999999992</v>
      </c>
      <c r="F26" s="121">
        <f t="shared" si="1"/>
        <v>-37.0319168119252</v>
      </c>
    </row>
    <row r="27" spans="2:6" x14ac:dyDescent="0.3">
      <c r="B27" s="188" t="s">
        <v>550</v>
      </c>
      <c r="C27" s="121">
        <v>5363.03</v>
      </c>
      <c r="D27" s="54">
        <v>2767.2400000000007</v>
      </c>
      <c r="E27" s="98">
        <f t="shared" si="0"/>
        <v>-2595.7899999999991</v>
      </c>
      <c r="F27" s="121">
        <f t="shared" si="1"/>
        <v>-48.401556582752647</v>
      </c>
    </row>
    <row r="28" spans="2:6" x14ac:dyDescent="0.3">
      <c r="B28" s="188" t="s">
        <v>551</v>
      </c>
      <c r="C28" s="121">
        <v>7300.13</v>
      </c>
      <c r="D28" s="54">
        <v>5031.45</v>
      </c>
      <c r="E28" s="98">
        <f t="shared" si="0"/>
        <v>-2268.6800000000003</v>
      </c>
      <c r="F28" s="121">
        <f t="shared" si="1"/>
        <v>-31.077254788613363</v>
      </c>
    </row>
    <row r="29" spans="2:6" x14ac:dyDescent="0.3">
      <c r="B29" s="188" t="s">
        <v>552</v>
      </c>
      <c r="C29" s="121">
        <v>8179.32</v>
      </c>
      <c r="D29" s="54">
        <v>6565.7899999999991</v>
      </c>
      <c r="E29" s="98">
        <f t="shared" si="0"/>
        <v>-1613.5300000000007</v>
      </c>
      <c r="F29" s="121">
        <f t="shared" si="1"/>
        <v>-19.726945516253192</v>
      </c>
    </row>
    <row r="30" spans="2:6" x14ac:dyDescent="0.3">
      <c r="B30" s="188" t="s">
        <v>553</v>
      </c>
      <c r="C30" s="121">
        <v>11369.03</v>
      </c>
      <c r="D30" s="54">
        <v>8988.4200000000037</v>
      </c>
      <c r="E30" s="98">
        <f t="shared" si="0"/>
        <v>-2380.6099999999969</v>
      </c>
      <c r="F30" s="121">
        <f t="shared" si="1"/>
        <v>-20.939429309272619</v>
      </c>
    </row>
    <row r="31" spans="2:6" x14ac:dyDescent="0.3">
      <c r="B31" s="188" t="s">
        <v>554</v>
      </c>
      <c r="C31" s="121">
        <v>10631.59</v>
      </c>
      <c r="D31" s="54">
        <v>8990.8800000000047</v>
      </c>
      <c r="E31" s="98">
        <f t="shared" si="0"/>
        <v>-1640.7099999999955</v>
      </c>
      <c r="F31" s="121">
        <f t="shared" si="1"/>
        <v>-15.43240474849007</v>
      </c>
    </row>
    <row r="32" spans="2:6" x14ac:dyDescent="0.3">
      <c r="B32" s="188" t="s">
        <v>555</v>
      </c>
      <c r="C32" s="121">
        <v>15027.37</v>
      </c>
      <c r="D32" s="54">
        <v>11082.949999999992</v>
      </c>
      <c r="E32" s="98">
        <f t="shared" si="0"/>
        <v>-3944.4200000000092</v>
      </c>
      <c r="F32" s="121">
        <f t="shared" si="1"/>
        <v>-26.248239046486567</v>
      </c>
    </row>
    <row r="33" spans="2:6" x14ac:dyDescent="0.3">
      <c r="B33" s="188" t="s">
        <v>556</v>
      </c>
      <c r="C33" s="121">
        <v>17075.240000000002</v>
      </c>
      <c r="D33" s="54">
        <v>13730.340000000006</v>
      </c>
      <c r="E33" s="98">
        <f t="shared" si="0"/>
        <v>-3344.899999999996</v>
      </c>
      <c r="F33" s="121">
        <f t="shared" si="1"/>
        <v>-19.589182933885528</v>
      </c>
    </row>
    <row r="34" spans="2:6" x14ac:dyDescent="0.3">
      <c r="B34" s="188" t="s">
        <v>557</v>
      </c>
      <c r="C34" s="121">
        <v>11810.95</v>
      </c>
      <c r="D34" s="54">
        <v>8698.0500000000029</v>
      </c>
      <c r="E34" s="98">
        <f t="shared" si="0"/>
        <v>-3112.8999999999978</v>
      </c>
      <c r="F34" s="121">
        <f t="shared" si="1"/>
        <v>-26.356050952717581</v>
      </c>
    </row>
    <row r="35" spans="2:6" x14ac:dyDescent="0.3">
      <c r="B35" s="188" t="s">
        <v>558</v>
      </c>
      <c r="C35" s="121">
        <v>10600.37</v>
      </c>
      <c r="D35" s="54">
        <v>8373.9200000000019</v>
      </c>
      <c r="E35" s="98">
        <f t="shared" si="0"/>
        <v>-2226.4499999999989</v>
      </c>
      <c r="F35" s="121">
        <f t="shared" si="1"/>
        <v>-21.003512141557312</v>
      </c>
    </row>
    <row r="36" spans="2:6" x14ac:dyDescent="0.3">
      <c r="B36" s="188" t="s">
        <v>559</v>
      </c>
      <c r="C36" s="121">
        <v>10332.290000000001</v>
      </c>
      <c r="D36" s="54">
        <v>8245.1500000000015</v>
      </c>
      <c r="E36" s="98">
        <f t="shared" si="0"/>
        <v>-2087.1399999999994</v>
      </c>
      <c r="F36" s="121">
        <f t="shared" si="1"/>
        <v>-20.200168597668078</v>
      </c>
    </row>
    <row r="37" spans="2:6" x14ac:dyDescent="0.3">
      <c r="B37" s="188" t="s">
        <v>560</v>
      </c>
      <c r="C37" s="121">
        <v>12961.26</v>
      </c>
      <c r="D37" s="54">
        <v>10683.819999999998</v>
      </c>
      <c r="E37" s="98">
        <f t="shared" si="0"/>
        <v>-2277.4400000000023</v>
      </c>
      <c r="F37" s="121">
        <f t="shared" si="1"/>
        <v>-17.571131201750468</v>
      </c>
    </row>
    <row r="38" spans="2:6" x14ac:dyDescent="0.3">
      <c r="B38" s="188" t="s">
        <v>576</v>
      </c>
      <c r="C38" s="121">
        <v>10255.73</v>
      </c>
      <c r="D38" s="54">
        <v>8703.83</v>
      </c>
      <c r="E38" s="98">
        <f t="shared" si="0"/>
        <v>-1551.8999999999996</v>
      </c>
      <c r="F38" s="121">
        <f t="shared" si="1"/>
        <v>-15.132028631798999</v>
      </c>
    </row>
    <row r="39" spans="2:6" x14ac:dyDescent="0.3">
      <c r="B39" s="188" t="s">
        <v>577</v>
      </c>
      <c r="C39" s="121">
        <v>5448.35</v>
      </c>
      <c r="D39" s="54">
        <v>6085.8700000000044</v>
      </c>
      <c r="E39" s="98">
        <f t="shared" si="0"/>
        <v>637.52000000000407</v>
      </c>
      <c r="F39" s="121">
        <f t="shared" si="1"/>
        <v>11.701157231088377</v>
      </c>
    </row>
    <row r="40" spans="2:6" x14ac:dyDescent="0.3">
      <c r="B40" s="188" t="s">
        <v>578</v>
      </c>
      <c r="C40" s="121">
        <v>7292.29</v>
      </c>
      <c r="D40" s="54">
        <v>5779.7200000000012</v>
      </c>
      <c r="E40" s="98">
        <f t="shared" si="0"/>
        <v>-1512.5699999999988</v>
      </c>
      <c r="F40" s="121">
        <f t="shared" si="1"/>
        <v>-20.742043994410519</v>
      </c>
    </row>
    <row r="41" spans="2:6" x14ac:dyDescent="0.3">
      <c r="B41" s="188" t="s">
        <v>564</v>
      </c>
      <c r="C41" s="24" t="s">
        <v>108</v>
      </c>
      <c r="D41" s="54">
        <v>6248.579999999999</v>
      </c>
      <c r="E41" s="98">
        <f>D41-C50</f>
        <v>-801.48000000000138</v>
      </c>
      <c r="F41" s="121">
        <f>(D41/C50-1)*100</f>
        <v>-11.36841388583929</v>
      </c>
    </row>
    <row r="42" spans="2:6" x14ac:dyDescent="0.3">
      <c r="B42" s="188" t="s">
        <v>565</v>
      </c>
      <c r="C42" s="24" t="s">
        <v>108</v>
      </c>
      <c r="D42" s="54">
        <v>8879.4599999999937</v>
      </c>
      <c r="E42" s="98">
        <f>D42-C51</f>
        <v>801.91999999999371</v>
      </c>
      <c r="F42" s="121">
        <f>(D42/C51-1)*100</f>
        <v>9.927775040420638</v>
      </c>
    </row>
    <row r="43" spans="2:6" x14ac:dyDescent="0.3">
      <c r="B43" s="188" t="s">
        <v>566</v>
      </c>
      <c r="C43" s="24" t="s">
        <v>54</v>
      </c>
      <c r="D43" s="54">
        <v>10992.289999999997</v>
      </c>
      <c r="E43" s="79" t="s">
        <v>108</v>
      </c>
      <c r="F43" s="10" t="s">
        <v>108</v>
      </c>
    </row>
    <row r="44" spans="2:6" x14ac:dyDescent="0.3">
      <c r="B44" s="188" t="s">
        <v>567</v>
      </c>
      <c r="C44" s="24" t="s">
        <v>54</v>
      </c>
      <c r="D44" s="54">
        <v>10315.979999999998</v>
      </c>
      <c r="E44" s="79" t="s">
        <v>108</v>
      </c>
      <c r="F44" s="10" t="s">
        <v>108</v>
      </c>
    </row>
    <row r="45" spans="2:6" ht="15.6" x14ac:dyDescent="0.3">
      <c r="B45" s="188" t="s">
        <v>579</v>
      </c>
      <c r="C45" s="121">
        <v>4955.29</v>
      </c>
      <c r="D45" s="54">
        <v>5951.61</v>
      </c>
      <c r="E45" s="98">
        <f t="shared" ref="E45:E47" si="2">D45-C45</f>
        <v>996.31999999999971</v>
      </c>
      <c r="F45" s="121">
        <f t="shared" ref="F45:F47" si="3">(D45/C45-1)*100</f>
        <v>20.106189546928622</v>
      </c>
    </row>
    <row r="46" spans="2:6" ht="15.6" x14ac:dyDescent="0.3">
      <c r="B46" s="188" t="s">
        <v>580</v>
      </c>
      <c r="C46" s="121">
        <v>5141.68</v>
      </c>
      <c r="D46" s="54">
        <v>4126.3599999999997</v>
      </c>
      <c r="E46" s="98">
        <f t="shared" si="2"/>
        <v>-1015.3200000000006</v>
      </c>
      <c r="F46" s="121">
        <f t="shared" si="3"/>
        <v>-19.746853168614166</v>
      </c>
    </row>
    <row r="47" spans="2:6" x14ac:dyDescent="0.3">
      <c r="B47" s="195" t="s">
        <v>581</v>
      </c>
      <c r="C47" s="153">
        <v>175269.44</v>
      </c>
      <c r="D47" s="280">
        <f>SUM(D4:D46)</f>
        <v>169971.91</v>
      </c>
      <c r="E47" s="100">
        <f t="shared" si="2"/>
        <v>-5297.5299999999988</v>
      </c>
      <c r="F47" s="153">
        <f t="shared" si="3"/>
        <v>-3.022506376468137</v>
      </c>
    </row>
    <row r="48" spans="2:6" x14ac:dyDescent="0.3">
      <c r="B48" s="195"/>
      <c r="C48" s="77"/>
      <c r="D48" s="186"/>
      <c r="E48" s="27"/>
      <c r="F48" s="24"/>
    </row>
    <row r="49" spans="2:6" ht="15.6" x14ac:dyDescent="0.3">
      <c r="B49" s="188" t="s">
        <v>582</v>
      </c>
      <c r="C49" s="121">
        <v>4008.22</v>
      </c>
      <c r="D49" s="54">
        <v>4277.83</v>
      </c>
      <c r="E49" s="98">
        <f t="shared" ref="E49" si="4">D49-C49</f>
        <v>269.61000000000013</v>
      </c>
      <c r="F49" s="121">
        <f t="shared" ref="F49" si="5">(D49/C49-1)*100</f>
        <v>6.726427192120199</v>
      </c>
    </row>
    <row r="50" spans="2:6" x14ac:dyDescent="0.3">
      <c r="B50" s="188" t="s">
        <v>564</v>
      </c>
      <c r="C50" s="121">
        <v>7050.06</v>
      </c>
      <c r="D50" s="79" t="s">
        <v>108</v>
      </c>
      <c r="E50" s="79" t="s">
        <v>108</v>
      </c>
      <c r="F50" s="10" t="s">
        <v>108</v>
      </c>
    </row>
    <row r="51" spans="2:6" x14ac:dyDescent="0.3">
      <c r="B51" s="188" t="s">
        <v>565</v>
      </c>
      <c r="C51" s="121">
        <v>8077.54</v>
      </c>
      <c r="D51" s="79" t="s">
        <v>108</v>
      </c>
      <c r="E51" s="79" t="s">
        <v>108</v>
      </c>
      <c r="F51" s="10" t="s">
        <v>108</v>
      </c>
    </row>
    <row r="52" spans="2:6" x14ac:dyDescent="0.3">
      <c r="B52" s="188" t="s">
        <v>566</v>
      </c>
      <c r="C52" s="24" t="s">
        <v>54</v>
      </c>
      <c r="D52" s="486" t="s">
        <v>108</v>
      </c>
      <c r="E52" s="486" t="s">
        <v>108</v>
      </c>
      <c r="F52" s="485" t="s">
        <v>108</v>
      </c>
    </row>
    <row r="53" spans="2:6" x14ac:dyDescent="0.3">
      <c r="B53" s="188" t="s">
        <v>567</v>
      </c>
      <c r="C53" s="24" t="s">
        <v>54</v>
      </c>
      <c r="D53" s="486" t="s">
        <v>108</v>
      </c>
      <c r="E53" s="486" t="s">
        <v>108</v>
      </c>
      <c r="F53" s="485" t="s">
        <v>108</v>
      </c>
    </row>
    <row r="54" spans="2:6" x14ac:dyDescent="0.3">
      <c r="B54" s="188" t="s">
        <v>569</v>
      </c>
      <c r="C54" s="24" t="s">
        <v>54</v>
      </c>
      <c r="D54" s="54">
        <v>12469.169999999989</v>
      </c>
      <c r="E54" s="79" t="s">
        <v>108</v>
      </c>
      <c r="F54" s="10" t="s">
        <v>108</v>
      </c>
    </row>
    <row r="55" spans="2:6" x14ac:dyDescent="0.3">
      <c r="B55" s="188" t="s">
        <v>570</v>
      </c>
      <c r="C55" s="24" t="s">
        <v>54</v>
      </c>
      <c r="D55" s="54">
        <v>12591.930000000002</v>
      </c>
      <c r="E55" s="79" t="s">
        <v>108</v>
      </c>
      <c r="F55" s="10" t="s">
        <v>108</v>
      </c>
    </row>
    <row r="56" spans="2:6" x14ac:dyDescent="0.3">
      <c r="B56" s="195" t="s">
        <v>583</v>
      </c>
      <c r="C56" s="153">
        <v>19135.82</v>
      </c>
      <c r="D56" s="280">
        <f>SUM(D49:D55)</f>
        <v>29338.929999999993</v>
      </c>
      <c r="E56" s="100">
        <f t="shared" ref="E56" si="6">D56-C56</f>
        <v>10203.109999999993</v>
      </c>
      <c r="F56" s="153">
        <f t="shared" ref="F56:F57" si="7">(D56/C56-1)*100</f>
        <v>53.319429217039001</v>
      </c>
    </row>
    <row r="57" spans="2:6" ht="15" thickBot="1" x14ac:dyDescent="0.35">
      <c r="B57" s="28" t="s">
        <v>245</v>
      </c>
      <c r="C57" s="199">
        <v>194405.26</v>
      </c>
      <c r="D57" s="281">
        <f>D47+D56</f>
        <v>199310.84</v>
      </c>
      <c r="E57" s="130">
        <f>D57-C57</f>
        <v>4905.5799999999872</v>
      </c>
      <c r="F57" s="130">
        <f t="shared" si="7"/>
        <v>2.5233782254657111</v>
      </c>
    </row>
    <row r="58" spans="2:6" ht="31.5" customHeight="1" x14ac:dyDescent="0.3">
      <c r="B58" s="561" t="s">
        <v>1290</v>
      </c>
      <c r="C58" s="561"/>
      <c r="D58" s="561"/>
      <c r="E58" s="561"/>
      <c r="F58" s="561"/>
    </row>
    <row r="59" spans="2:6" ht="54.75" customHeight="1" x14ac:dyDescent="0.3">
      <c r="B59" s="541" t="s">
        <v>1292</v>
      </c>
      <c r="C59" s="541"/>
      <c r="D59" s="541"/>
      <c r="E59" s="541"/>
      <c r="F59" s="541"/>
    </row>
    <row r="60" spans="2:6" x14ac:dyDescent="0.3">
      <c r="B60" s="478" t="s">
        <v>1293</v>
      </c>
      <c r="C60" s="471"/>
      <c r="D60" s="470"/>
    </row>
    <row r="61" spans="2:6" ht="27.75" customHeight="1" x14ac:dyDescent="0.3">
      <c r="B61" s="541" t="s">
        <v>1296</v>
      </c>
      <c r="C61" s="541"/>
      <c r="D61" s="541"/>
      <c r="E61" s="541"/>
      <c r="F61" s="541"/>
    </row>
    <row r="62" spans="2:6" x14ac:dyDescent="0.3">
      <c r="B62" s="478" t="s">
        <v>1297</v>
      </c>
      <c r="C62" s="471"/>
      <c r="D62" s="470"/>
    </row>
  </sheetData>
  <mergeCells count="4">
    <mergeCell ref="E2:F2"/>
    <mergeCell ref="B58:F58"/>
    <mergeCell ref="B59:F59"/>
    <mergeCell ref="B61:F61"/>
  </mergeCells>
  <pageMargins left="0.511811024" right="0.511811024" top="0.78740157499999996" bottom="0.78740157499999996" header="0.31496062000000002" footer="0.3149606200000000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1:M55"/>
  <sheetViews>
    <sheetView showGridLines="0" workbookViewId="0"/>
  </sheetViews>
  <sheetFormatPr defaultRowHeight="14.4" x14ac:dyDescent="0.3"/>
  <cols>
    <col min="2" max="2" width="29" customWidth="1"/>
    <col min="3" max="3" width="9.6640625" bestFit="1" customWidth="1"/>
    <col min="4" max="4" width="9.88671875" bestFit="1" customWidth="1"/>
    <col min="5" max="5" width="10.6640625" bestFit="1" customWidth="1"/>
    <col min="6" max="7" width="9.88671875" bestFit="1" customWidth="1"/>
    <col min="8" max="8" width="10.88671875" bestFit="1" customWidth="1"/>
  </cols>
  <sheetData>
    <row r="1" spans="2:13" ht="15" thickBot="1" x14ac:dyDescent="0.35">
      <c r="B1" s="516" t="s">
        <v>584</v>
      </c>
      <c r="C1" s="516"/>
      <c r="D1" s="516"/>
      <c r="E1" s="516"/>
      <c r="F1" s="516"/>
      <c r="G1" s="516"/>
      <c r="H1" s="516"/>
      <c r="I1" s="465"/>
      <c r="J1" s="465"/>
      <c r="K1" s="465"/>
      <c r="L1" s="465"/>
      <c r="M1" s="465"/>
    </row>
    <row r="2" spans="2:13" ht="15" thickBot="1" x14ac:dyDescent="0.35">
      <c r="B2" s="527" t="s">
        <v>522</v>
      </c>
      <c r="C2" s="531" t="s">
        <v>0</v>
      </c>
      <c r="D2" s="533"/>
      <c r="E2" s="533"/>
      <c r="F2" s="533"/>
      <c r="G2" s="532"/>
      <c r="H2" s="534" t="s">
        <v>27</v>
      </c>
    </row>
    <row r="3" spans="2:13" ht="15" thickBot="1" x14ac:dyDescent="0.35">
      <c r="B3" s="528"/>
      <c r="C3" s="176" t="s">
        <v>23</v>
      </c>
      <c r="D3" s="167" t="s">
        <v>22</v>
      </c>
      <c r="E3" s="165" t="s">
        <v>20</v>
      </c>
      <c r="F3" s="165" t="s">
        <v>25</v>
      </c>
      <c r="G3" s="176" t="s">
        <v>24</v>
      </c>
      <c r="H3" s="535"/>
    </row>
    <row r="4" spans="2:13" x14ac:dyDescent="0.3">
      <c r="B4" s="63"/>
      <c r="C4" s="13" t="s">
        <v>67</v>
      </c>
      <c r="D4" s="172" t="s">
        <v>67</v>
      </c>
      <c r="E4" s="174" t="s">
        <v>67</v>
      </c>
      <c r="F4" s="174" t="s">
        <v>67</v>
      </c>
      <c r="G4" s="13" t="s">
        <v>67</v>
      </c>
      <c r="H4" s="173" t="s">
        <v>67</v>
      </c>
    </row>
    <row r="5" spans="2:13" x14ac:dyDescent="0.3">
      <c r="B5" s="188" t="s">
        <v>527</v>
      </c>
      <c r="C5" s="87">
        <v>247</v>
      </c>
      <c r="D5" s="205">
        <v>0</v>
      </c>
      <c r="E5" s="48">
        <v>82</v>
      </c>
      <c r="F5" s="48">
        <v>933</v>
      </c>
      <c r="G5" s="87">
        <v>30</v>
      </c>
      <c r="H5" s="42">
        <v>1292</v>
      </c>
    </row>
    <row r="6" spans="2:13" x14ac:dyDescent="0.3">
      <c r="B6" s="188" t="s">
        <v>528</v>
      </c>
      <c r="C6" s="87">
        <v>0</v>
      </c>
      <c r="D6" s="205">
        <v>19</v>
      </c>
      <c r="E6" s="48">
        <v>0</v>
      </c>
      <c r="F6" s="48">
        <v>49</v>
      </c>
      <c r="G6" s="87">
        <v>0</v>
      </c>
      <c r="H6" s="42">
        <v>68</v>
      </c>
    </row>
    <row r="7" spans="2:13" x14ac:dyDescent="0.3">
      <c r="B7" s="188" t="s">
        <v>529</v>
      </c>
      <c r="C7" s="87">
        <v>14</v>
      </c>
      <c r="D7" s="205">
        <v>0</v>
      </c>
      <c r="E7" s="48">
        <v>7</v>
      </c>
      <c r="F7" s="48">
        <v>32</v>
      </c>
      <c r="G7" s="87">
        <v>45</v>
      </c>
      <c r="H7" s="42">
        <v>98</v>
      </c>
    </row>
    <row r="8" spans="2:13" x14ac:dyDescent="0.3">
      <c r="B8" s="188" t="s">
        <v>530</v>
      </c>
      <c r="C8" s="87">
        <v>3</v>
      </c>
      <c r="D8" s="205">
        <v>0</v>
      </c>
      <c r="E8" s="48">
        <v>0</v>
      </c>
      <c r="F8" s="48">
        <v>36</v>
      </c>
      <c r="G8" s="87">
        <v>0</v>
      </c>
      <c r="H8" s="42">
        <v>39</v>
      </c>
    </row>
    <row r="9" spans="2:13" x14ac:dyDescent="0.3">
      <c r="B9" s="188" t="s">
        <v>531</v>
      </c>
      <c r="C9" s="87">
        <v>138</v>
      </c>
      <c r="D9" s="205">
        <v>0</v>
      </c>
      <c r="E9" s="48">
        <v>0</v>
      </c>
      <c r="F9" s="48">
        <v>31</v>
      </c>
      <c r="G9" s="87">
        <v>0</v>
      </c>
      <c r="H9" s="42">
        <v>169</v>
      </c>
    </row>
    <row r="10" spans="2:13" x14ac:dyDescent="0.3">
      <c r="B10" s="188" t="s">
        <v>532</v>
      </c>
      <c r="C10" s="87">
        <v>0</v>
      </c>
      <c r="D10" s="205">
        <v>0</v>
      </c>
      <c r="E10" s="48">
        <v>0</v>
      </c>
      <c r="F10" s="48">
        <v>0</v>
      </c>
      <c r="G10" s="87">
        <v>24</v>
      </c>
      <c r="H10" s="42">
        <v>24</v>
      </c>
    </row>
    <row r="11" spans="2:13" x14ac:dyDescent="0.3">
      <c r="B11" s="188" t="s">
        <v>533</v>
      </c>
      <c r="C11" s="87">
        <v>6</v>
      </c>
      <c r="D11" s="205">
        <v>0</v>
      </c>
      <c r="E11" s="48">
        <v>27</v>
      </c>
      <c r="F11" s="48">
        <v>157</v>
      </c>
      <c r="G11" s="87">
        <v>0</v>
      </c>
      <c r="H11" s="42">
        <v>190</v>
      </c>
    </row>
    <row r="12" spans="2:13" x14ac:dyDescent="0.3">
      <c r="B12" s="188" t="s">
        <v>534</v>
      </c>
      <c r="C12" s="87">
        <v>6</v>
      </c>
      <c r="D12" s="205">
        <v>0</v>
      </c>
      <c r="E12" s="48">
        <v>0</v>
      </c>
      <c r="F12" s="48">
        <v>373</v>
      </c>
      <c r="G12" s="87">
        <v>38</v>
      </c>
      <c r="H12" s="42">
        <v>417</v>
      </c>
    </row>
    <row r="13" spans="2:13" x14ac:dyDescent="0.3">
      <c r="B13" s="188" t="s">
        <v>535</v>
      </c>
      <c r="C13" s="87">
        <v>0</v>
      </c>
      <c r="D13" s="205">
        <v>0</v>
      </c>
      <c r="E13" s="48">
        <v>0</v>
      </c>
      <c r="F13" s="48">
        <v>278</v>
      </c>
      <c r="G13" s="87">
        <v>0</v>
      </c>
      <c r="H13" s="42">
        <v>278</v>
      </c>
    </row>
    <row r="14" spans="2:13" x14ac:dyDescent="0.3">
      <c r="B14" s="188" t="s">
        <v>536</v>
      </c>
      <c r="C14" s="87">
        <v>27</v>
      </c>
      <c r="D14" s="205">
        <v>0</v>
      </c>
      <c r="E14" s="48">
        <v>27</v>
      </c>
      <c r="F14" s="48">
        <v>53</v>
      </c>
      <c r="G14" s="87">
        <v>26</v>
      </c>
      <c r="H14" s="42">
        <v>133</v>
      </c>
    </row>
    <row r="15" spans="2:13" x14ac:dyDescent="0.3">
      <c r="B15" s="188" t="s">
        <v>537</v>
      </c>
      <c r="C15" s="87">
        <v>28</v>
      </c>
      <c r="D15" s="205">
        <v>42</v>
      </c>
      <c r="E15" s="48">
        <v>5</v>
      </c>
      <c r="F15" s="48">
        <v>102</v>
      </c>
      <c r="G15" s="87">
        <v>17</v>
      </c>
      <c r="H15" s="42">
        <v>194</v>
      </c>
    </row>
    <row r="16" spans="2:13" x14ac:dyDescent="0.3">
      <c r="B16" s="188" t="s">
        <v>538</v>
      </c>
      <c r="C16" s="87">
        <v>88</v>
      </c>
      <c r="D16" s="205">
        <v>27</v>
      </c>
      <c r="E16" s="48">
        <v>238</v>
      </c>
      <c r="F16" s="48">
        <v>228</v>
      </c>
      <c r="G16" s="87">
        <v>141</v>
      </c>
      <c r="H16" s="42">
        <v>722</v>
      </c>
    </row>
    <row r="17" spans="2:8" x14ac:dyDescent="0.3">
      <c r="B17" s="188" t="s">
        <v>539</v>
      </c>
      <c r="C17" s="87">
        <v>97</v>
      </c>
      <c r="D17" s="205">
        <v>0</v>
      </c>
      <c r="E17" s="48">
        <v>9</v>
      </c>
      <c r="F17" s="48">
        <v>378</v>
      </c>
      <c r="G17" s="87">
        <v>206</v>
      </c>
      <c r="H17" s="42">
        <v>690</v>
      </c>
    </row>
    <row r="18" spans="2:8" x14ac:dyDescent="0.3">
      <c r="B18" s="188" t="s">
        <v>540</v>
      </c>
      <c r="C18" s="87">
        <v>249</v>
      </c>
      <c r="D18" s="205">
        <v>0</v>
      </c>
      <c r="E18" s="48">
        <v>0</v>
      </c>
      <c r="F18" s="48">
        <v>216</v>
      </c>
      <c r="G18" s="87">
        <v>260</v>
      </c>
      <c r="H18" s="42">
        <v>725</v>
      </c>
    </row>
    <row r="19" spans="2:8" x14ac:dyDescent="0.3">
      <c r="B19" s="188" t="s">
        <v>541</v>
      </c>
      <c r="C19" s="87">
        <v>130</v>
      </c>
      <c r="D19" s="205">
        <v>39</v>
      </c>
      <c r="E19" s="48">
        <v>43</v>
      </c>
      <c r="F19" s="48">
        <v>212</v>
      </c>
      <c r="G19" s="87">
        <v>192</v>
      </c>
      <c r="H19" s="42">
        <v>616</v>
      </c>
    </row>
    <row r="20" spans="2:8" x14ac:dyDescent="0.3">
      <c r="B20" s="188" t="s">
        <v>542</v>
      </c>
      <c r="C20" s="87">
        <v>94</v>
      </c>
      <c r="D20" s="205">
        <v>11</v>
      </c>
      <c r="E20" s="48">
        <v>98</v>
      </c>
      <c r="F20" s="48">
        <v>83</v>
      </c>
      <c r="G20" s="87">
        <v>678</v>
      </c>
      <c r="H20" s="42">
        <v>964</v>
      </c>
    </row>
    <row r="21" spans="2:8" x14ac:dyDescent="0.3">
      <c r="B21" s="188" t="s">
        <v>543</v>
      </c>
      <c r="C21" s="87">
        <v>297</v>
      </c>
      <c r="D21" s="205">
        <v>33</v>
      </c>
      <c r="E21" s="48">
        <v>90</v>
      </c>
      <c r="F21" s="48">
        <v>241</v>
      </c>
      <c r="G21" s="87">
        <v>406</v>
      </c>
      <c r="H21" s="42">
        <v>1067</v>
      </c>
    </row>
    <row r="22" spans="2:8" x14ac:dyDescent="0.3">
      <c r="B22" s="188" t="s">
        <v>544</v>
      </c>
      <c r="C22" s="87">
        <v>268</v>
      </c>
      <c r="D22" s="205">
        <v>0</v>
      </c>
      <c r="E22" s="48">
        <v>366</v>
      </c>
      <c r="F22" s="48">
        <v>447</v>
      </c>
      <c r="G22" s="87">
        <v>533</v>
      </c>
      <c r="H22" s="42">
        <v>1614</v>
      </c>
    </row>
    <row r="23" spans="2:8" x14ac:dyDescent="0.3">
      <c r="B23" s="188" t="s">
        <v>545</v>
      </c>
      <c r="C23" s="87">
        <v>421</v>
      </c>
      <c r="D23" s="205">
        <v>0</v>
      </c>
      <c r="E23" s="48">
        <v>94</v>
      </c>
      <c r="F23" s="48">
        <v>337</v>
      </c>
      <c r="G23" s="87">
        <v>1065</v>
      </c>
      <c r="H23" s="42">
        <v>1917</v>
      </c>
    </row>
    <row r="24" spans="2:8" x14ac:dyDescent="0.3">
      <c r="B24" s="188" t="s">
        <v>546</v>
      </c>
      <c r="C24" s="87">
        <v>639</v>
      </c>
      <c r="D24" s="205">
        <v>6</v>
      </c>
      <c r="E24" s="48">
        <v>400</v>
      </c>
      <c r="F24" s="48">
        <v>513</v>
      </c>
      <c r="G24" s="87">
        <v>669</v>
      </c>
      <c r="H24" s="42">
        <v>2227</v>
      </c>
    </row>
    <row r="25" spans="2:8" x14ac:dyDescent="0.3">
      <c r="B25" s="188" t="s">
        <v>547</v>
      </c>
      <c r="C25" s="87">
        <v>1779</v>
      </c>
      <c r="D25" s="205">
        <v>5</v>
      </c>
      <c r="E25" s="48">
        <v>147</v>
      </c>
      <c r="F25" s="48">
        <v>721</v>
      </c>
      <c r="G25" s="87">
        <v>506</v>
      </c>
      <c r="H25" s="42">
        <v>3158</v>
      </c>
    </row>
    <row r="26" spans="2:8" x14ac:dyDescent="0.3">
      <c r="B26" s="188" t="s">
        <v>548</v>
      </c>
      <c r="C26" s="87">
        <v>2347</v>
      </c>
      <c r="D26" s="205">
        <v>71</v>
      </c>
      <c r="E26" s="48">
        <v>978</v>
      </c>
      <c r="F26" s="48">
        <v>1433</v>
      </c>
      <c r="G26" s="87">
        <v>669</v>
      </c>
      <c r="H26" s="42">
        <v>5498</v>
      </c>
    </row>
    <row r="27" spans="2:8" x14ac:dyDescent="0.3">
      <c r="B27" s="188" t="s">
        <v>549</v>
      </c>
      <c r="C27" s="87">
        <v>2259</v>
      </c>
      <c r="D27" s="205">
        <v>161</v>
      </c>
      <c r="E27" s="48">
        <v>590</v>
      </c>
      <c r="F27" s="48">
        <v>2527</v>
      </c>
      <c r="G27" s="87">
        <v>589</v>
      </c>
      <c r="H27" s="42">
        <v>6126</v>
      </c>
    </row>
    <row r="28" spans="2:8" x14ac:dyDescent="0.3">
      <c r="B28" s="188" t="s">
        <v>550</v>
      </c>
      <c r="C28" s="87">
        <v>1594</v>
      </c>
      <c r="D28" s="205">
        <v>220</v>
      </c>
      <c r="E28" s="48">
        <v>1510</v>
      </c>
      <c r="F28" s="48">
        <v>1898</v>
      </c>
      <c r="G28" s="87">
        <v>2357</v>
      </c>
      <c r="H28" s="42">
        <v>7579</v>
      </c>
    </row>
    <row r="29" spans="2:8" x14ac:dyDescent="0.3">
      <c r="B29" s="188" t="s">
        <v>551</v>
      </c>
      <c r="C29" s="87">
        <v>3890</v>
      </c>
      <c r="D29" s="205">
        <v>574</v>
      </c>
      <c r="E29" s="48">
        <v>3204</v>
      </c>
      <c r="F29" s="48">
        <v>2814</v>
      </c>
      <c r="G29" s="87">
        <v>3510</v>
      </c>
      <c r="H29" s="42">
        <v>13992</v>
      </c>
    </row>
    <row r="30" spans="2:8" x14ac:dyDescent="0.3">
      <c r="B30" s="188" t="s">
        <v>552</v>
      </c>
      <c r="C30" s="87">
        <v>4899</v>
      </c>
      <c r="D30" s="205">
        <v>929</v>
      </c>
      <c r="E30" s="48">
        <v>4371</v>
      </c>
      <c r="F30" s="48">
        <v>3046</v>
      </c>
      <c r="G30" s="87">
        <v>4660</v>
      </c>
      <c r="H30" s="42">
        <v>17905</v>
      </c>
    </row>
    <row r="31" spans="2:8" x14ac:dyDescent="0.3">
      <c r="B31" s="188" t="s">
        <v>553</v>
      </c>
      <c r="C31" s="87">
        <v>5026</v>
      </c>
      <c r="D31" s="205">
        <v>699</v>
      </c>
      <c r="E31" s="48">
        <v>7636</v>
      </c>
      <c r="F31" s="48">
        <v>3364</v>
      </c>
      <c r="G31" s="87">
        <v>6353</v>
      </c>
      <c r="H31" s="42">
        <v>23078</v>
      </c>
    </row>
    <row r="32" spans="2:8" x14ac:dyDescent="0.3">
      <c r="B32" s="188" t="s">
        <v>554</v>
      </c>
      <c r="C32" s="87">
        <v>5755</v>
      </c>
      <c r="D32" s="205">
        <v>1468</v>
      </c>
      <c r="E32" s="48">
        <v>6105</v>
      </c>
      <c r="F32" s="48">
        <v>3087</v>
      </c>
      <c r="G32" s="87">
        <v>6647</v>
      </c>
      <c r="H32" s="42">
        <v>23062</v>
      </c>
    </row>
    <row r="33" spans="2:8" x14ac:dyDescent="0.3">
      <c r="B33" s="188" t="s">
        <v>555</v>
      </c>
      <c r="C33" s="87">
        <v>6491</v>
      </c>
      <c r="D33" s="205">
        <v>1205</v>
      </c>
      <c r="E33" s="48">
        <v>7459</v>
      </c>
      <c r="F33" s="48">
        <v>3716</v>
      </c>
      <c r="G33" s="87">
        <v>6903</v>
      </c>
      <c r="H33" s="42">
        <v>25774</v>
      </c>
    </row>
    <row r="34" spans="2:8" x14ac:dyDescent="0.3">
      <c r="B34" s="188" t="s">
        <v>556</v>
      </c>
      <c r="C34" s="87">
        <v>5731</v>
      </c>
      <c r="D34" s="205">
        <v>4181</v>
      </c>
      <c r="E34" s="48">
        <v>8441</v>
      </c>
      <c r="F34" s="48">
        <v>3743</v>
      </c>
      <c r="G34" s="87">
        <v>8536</v>
      </c>
      <c r="H34" s="42">
        <v>30632</v>
      </c>
    </row>
    <row r="35" spans="2:8" x14ac:dyDescent="0.3">
      <c r="B35" s="188" t="s">
        <v>557</v>
      </c>
      <c r="C35" s="87">
        <v>5412</v>
      </c>
      <c r="D35" s="205">
        <v>2381</v>
      </c>
      <c r="E35" s="48">
        <v>4807</v>
      </c>
      <c r="F35" s="48">
        <v>2885</v>
      </c>
      <c r="G35" s="87">
        <v>4386</v>
      </c>
      <c r="H35" s="42">
        <v>19871</v>
      </c>
    </row>
    <row r="36" spans="2:8" x14ac:dyDescent="0.3">
      <c r="B36" s="188" t="s">
        <v>558</v>
      </c>
      <c r="C36" s="87">
        <v>4752</v>
      </c>
      <c r="D36" s="205">
        <v>2664</v>
      </c>
      <c r="E36" s="48">
        <v>4338</v>
      </c>
      <c r="F36" s="48">
        <v>4274</v>
      </c>
      <c r="G36" s="87">
        <v>2379</v>
      </c>
      <c r="H36" s="42">
        <v>18407</v>
      </c>
    </row>
    <row r="37" spans="2:8" x14ac:dyDescent="0.3">
      <c r="B37" s="188" t="s">
        <v>559</v>
      </c>
      <c r="C37" s="87">
        <v>3972</v>
      </c>
      <c r="D37" s="205">
        <v>3372</v>
      </c>
      <c r="E37" s="48">
        <v>3863</v>
      </c>
      <c r="F37" s="48">
        <v>3522</v>
      </c>
      <c r="G37" s="87">
        <v>2331</v>
      </c>
      <c r="H37" s="42">
        <v>17060</v>
      </c>
    </row>
    <row r="38" spans="2:8" x14ac:dyDescent="0.3">
      <c r="B38" s="188" t="s">
        <v>560</v>
      </c>
      <c r="C38" s="87">
        <v>6429</v>
      </c>
      <c r="D38" s="205">
        <v>2838</v>
      </c>
      <c r="E38" s="48">
        <v>5482</v>
      </c>
      <c r="F38" s="48">
        <v>2980</v>
      </c>
      <c r="G38" s="87">
        <v>2172</v>
      </c>
      <c r="H38" s="42">
        <v>19901</v>
      </c>
    </row>
    <row r="39" spans="2:8" x14ac:dyDescent="0.3">
      <c r="B39" s="188" t="s">
        <v>585</v>
      </c>
      <c r="C39" s="87">
        <v>4646</v>
      </c>
      <c r="D39" s="205">
        <v>1933</v>
      </c>
      <c r="E39" s="48">
        <v>5611</v>
      </c>
      <c r="F39" s="48">
        <v>1836</v>
      </c>
      <c r="G39" s="87">
        <v>1645</v>
      </c>
      <c r="H39" s="42">
        <v>15671</v>
      </c>
    </row>
    <row r="40" spans="2:8" x14ac:dyDescent="0.3">
      <c r="B40" s="188" t="s">
        <v>586</v>
      </c>
      <c r="C40" s="87">
        <v>2155</v>
      </c>
      <c r="D40" s="205">
        <v>1247</v>
      </c>
      <c r="E40" s="48">
        <v>4260</v>
      </c>
      <c r="F40" s="48">
        <v>1864</v>
      </c>
      <c r="G40" s="87">
        <v>1103</v>
      </c>
      <c r="H40" s="42">
        <v>10629</v>
      </c>
    </row>
    <row r="41" spans="2:8" x14ac:dyDescent="0.3">
      <c r="B41" s="188" t="s">
        <v>563</v>
      </c>
      <c r="C41" s="87">
        <v>2236</v>
      </c>
      <c r="D41" s="205">
        <v>1807</v>
      </c>
      <c r="E41" s="48">
        <v>2782</v>
      </c>
      <c r="F41" s="48">
        <v>2216</v>
      </c>
      <c r="G41" s="87">
        <v>1216</v>
      </c>
      <c r="H41" s="42">
        <v>10257</v>
      </c>
    </row>
    <row r="42" spans="2:8" x14ac:dyDescent="0.3">
      <c r="B42" s="188" t="s">
        <v>564</v>
      </c>
      <c r="C42" s="87">
        <v>2180</v>
      </c>
      <c r="D42" s="205">
        <v>1595</v>
      </c>
      <c r="E42" s="48">
        <v>3000</v>
      </c>
      <c r="F42" s="48">
        <v>2707</v>
      </c>
      <c r="G42" s="87">
        <v>1354</v>
      </c>
      <c r="H42" s="42">
        <v>10836</v>
      </c>
    </row>
    <row r="43" spans="2:8" x14ac:dyDescent="0.3">
      <c r="B43" s="188" t="s">
        <v>565</v>
      </c>
      <c r="C43" s="87">
        <v>1959</v>
      </c>
      <c r="D43" s="205">
        <v>1144</v>
      </c>
      <c r="E43" s="48">
        <v>6176</v>
      </c>
      <c r="F43" s="48">
        <v>2758</v>
      </c>
      <c r="G43" s="87">
        <v>2471</v>
      </c>
      <c r="H43" s="42">
        <v>14508</v>
      </c>
    </row>
    <row r="44" spans="2:8" x14ac:dyDescent="0.3">
      <c r="B44" s="188" t="s">
        <v>566</v>
      </c>
      <c r="C44" s="87">
        <v>3109</v>
      </c>
      <c r="D44" s="205">
        <v>2635</v>
      </c>
      <c r="E44" s="48">
        <v>7005</v>
      </c>
      <c r="F44" s="48">
        <v>3384</v>
      </c>
      <c r="G44" s="87">
        <v>2758</v>
      </c>
      <c r="H44" s="42">
        <v>18891</v>
      </c>
    </row>
    <row r="45" spans="2:8" x14ac:dyDescent="0.3">
      <c r="B45" s="188" t="s">
        <v>567</v>
      </c>
      <c r="C45" s="87">
        <v>3333</v>
      </c>
      <c r="D45" s="205">
        <v>2540</v>
      </c>
      <c r="E45" s="48">
        <v>4680</v>
      </c>
      <c r="F45" s="48">
        <v>3621</v>
      </c>
      <c r="G45" s="87">
        <v>3936</v>
      </c>
      <c r="H45" s="42">
        <v>18110</v>
      </c>
    </row>
    <row r="46" spans="2:8" x14ac:dyDescent="0.3">
      <c r="B46" s="195" t="s">
        <v>587</v>
      </c>
      <c r="C46" s="88">
        <f>SUM(C5:C45)</f>
        <v>82706</v>
      </c>
      <c r="D46" s="206">
        <f t="shared" ref="D46:H46" si="0">SUM(D5:D45)</f>
        <v>33846</v>
      </c>
      <c r="E46" s="49">
        <f t="shared" si="0"/>
        <v>93931</v>
      </c>
      <c r="F46" s="49">
        <f t="shared" si="0"/>
        <v>63095</v>
      </c>
      <c r="G46" s="88">
        <f t="shared" si="0"/>
        <v>70811</v>
      </c>
      <c r="H46" s="43">
        <f t="shared" si="0"/>
        <v>344389</v>
      </c>
    </row>
    <row r="47" spans="2:8" x14ac:dyDescent="0.3">
      <c r="B47" s="195"/>
      <c r="C47" s="77"/>
      <c r="D47" s="186"/>
      <c r="E47" s="27"/>
      <c r="F47" s="27"/>
      <c r="G47" s="77"/>
      <c r="H47" s="187"/>
    </row>
    <row r="48" spans="2:8" x14ac:dyDescent="0.3">
      <c r="B48" s="188" t="s">
        <v>569</v>
      </c>
      <c r="C48" s="87">
        <v>2668</v>
      </c>
      <c r="D48" s="205">
        <v>2350</v>
      </c>
      <c r="E48" s="48">
        <v>6363</v>
      </c>
      <c r="F48" s="48">
        <v>3550</v>
      </c>
      <c r="G48" s="87">
        <v>6085</v>
      </c>
      <c r="H48" s="42">
        <v>21016</v>
      </c>
    </row>
    <row r="49" spans="2:8" x14ac:dyDescent="0.3">
      <c r="B49" s="188" t="s">
        <v>570</v>
      </c>
      <c r="C49" s="87">
        <v>3301</v>
      </c>
      <c r="D49" s="205">
        <v>2294</v>
      </c>
      <c r="E49" s="48">
        <v>7113</v>
      </c>
      <c r="F49" s="48">
        <v>4018</v>
      </c>
      <c r="G49" s="87">
        <v>4942</v>
      </c>
      <c r="H49" s="42">
        <v>21668</v>
      </c>
    </row>
    <row r="50" spans="2:8" x14ac:dyDescent="0.3">
      <c r="B50" s="195" t="s">
        <v>588</v>
      </c>
      <c r="C50" s="81">
        <f>SUM(C48:C49)</f>
        <v>5969</v>
      </c>
      <c r="D50" s="83">
        <f t="shared" ref="D50:H50" si="1">SUM(D48:D49)</f>
        <v>4644</v>
      </c>
      <c r="E50" s="26">
        <f t="shared" si="1"/>
        <v>13476</v>
      </c>
      <c r="F50" s="26">
        <f t="shared" si="1"/>
        <v>7568</v>
      </c>
      <c r="G50" s="81">
        <f t="shared" si="1"/>
        <v>11027</v>
      </c>
      <c r="H50" s="43">
        <f t="shared" si="1"/>
        <v>42684</v>
      </c>
    </row>
    <row r="51" spans="2:8" x14ac:dyDescent="0.3">
      <c r="B51" s="195"/>
      <c r="C51" s="77"/>
      <c r="D51" s="186"/>
      <c r="E51" s="27"/>
      <c r="F51" s="27"/>
      <c r="G51" s="77"/>
      <c r="H51" s="187"/>
    </row>
    <row r="52" spans="2:8" x14ac:dyDescent="0.3">
      <c r="B52" s="195" t="s">
        <v>351</v>
      </c>
      <c r="C52" s="81">
        <f>C46+C50</f>
        <v>88675</v>
      </c>
      <c r="D52" s="43">
        <f t="shared" ref="D52:H52" si="2">D46+D50</f>
        <v>38490</v>
      </c>
      <c r="E52" s="43">
        <f t="shared" si="2"/>
        <v>107407</v>
      </c>
      <c r="F52" s="206">
        <f t="shared" si="2"/>
        <v>70663</v>
      </c>
      <c r="G52" s="88">
        <f t="shared" si="2"/>
        <v>81838</v>
      </c>
      <c r="H52" s="43">
        <f t="shared" si="2"/>
        <v>387073</v>
      </c>
    </row>
    <row r="53" spans="2:8" ht="15" thickBot="1" x14ac:dyDescent="0.35">
      <c r="B53" s="28" t="s">
        <v>589</v>
      </c>
      <c r="C53" s="242">
        <f>C52/$H$52*100</f>
        <v>22.90911533483348</v>
      </c>
      <c r="D53" s="267">
        <f t="shared" ref="D53:H53" si="3">D52/$H$52*100</f>
        <v>9.9438607187791455</v>
      </c>
      <c r="E53" s="267">
        <f t="shared" si="3"/>
        <v>27.748512554479387</v>
      </c>
      <c r="F53" s="266">
        <f t="shared" si="3"/>
        <v>18.255729539389211</v>
      </c>
      <c r="G53" s="242">
        <f t="shared" si="3"/>
        <v>21.142781852518773</v>
      </c>
      <c r="H53" s="267">
        <f t="shared" si="3"/>
        <v>100</v>
      </c>
    </row>
    <row r="54" spans="2:8" x14ac:dyDescent="0.3">
      <c r="B54" s="478" t="s">
        <v>1298</v>
      </c>
      <c r="C54" s="478"/>
      <c r="D54" s="478"/>
      <c r="E54" s="478"/>
      <c r="F54" s="478"/>
      <c r="G54" s="478"/>
      <c r="H54" s="478"/>
    </row>
    <row r="55" spans="2:8" ht="45" customHeight="1" x14ac:dyDescent="0.3">
      <c r="B55" s="541" t="s">
        <v>1292</v>
      </c>
      <c r="C55" s="541"/>
      <c r="D55" s="541"/>
      <c r="E55" s="541"/>
      <c r="F55" s="541"/>
      <c r="G55" s="541"/>
      <c r="H55" s="541"/>
    </row>
  </sheetData>
  <mergeCells count="4">
    <mergeCell ref="B2:B3"/>
    <mergeCell ref="C2:G2"/>
    <mergeCell ref="H2:H3"/>
    <mergeCell ref="B55:H55"/>
  </mergeCells>
  <pageMargins left="0.511811024" right="0.511811024" top="0.78740157499999996" bottom="0.78740157499999996" header="0.31496062000000002" footer="0.31496062000000002"/>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M59"/>
  <sheetViews>
    <sheetView showGridLines="0" workbookViewId="0"/>
  </sheetViews>
  <sheetFormatPr defaultRowHeight="14.4" x14ac:dyDescent="0.3"/>
  <cols>
    <col min="2" max="2" width="28.88671875" customWidth="1"/>
    <col min="3" max="3" width="11.44140625" bestFit="1" customWidth="1"/>
    <col min="8" max="8" width="10.6640625" bestFit="1" customWidth="1"/>
  </cols>
  <sheetData>
    <row r="1" spans="2:13" ht="15" thickBot="1" x14ac:dyDescent="0.35">
      <c r="B1" s="516" t="s">
        <v>590</v>
      </c>
      <c r="C1" s="516"/>
      <c r="D1" s="516"/>
      <c r="E1" s="516"/>
      <c r="F1" s="516"/>
      <c r="G1" s="516"/>
      <c r="H1" s="516"/>
      <c r="I1" s="465"/>
      <c r="J1" s="465"/>
      <c r="K1" s="465"/>
      <c r="L1" s="465"/>
      <c r="M1" s="465"/>
    </row>
    <row r="2" spans="2:13" ht="15" thickBot="1" x14ac:dyDescent="0.35">
      <c r="B2" s="527" t="s">
        <v>522</v>
      </c>
      <c r="C2" s="531" t="s">
        <v>0</v>
      </c>
      <c r="D2" s="533"/>
      <c r="E2" s="533"/>
      <c r="F2" s="533"/>
      <c r="G2" s="532"/>
      <c r="H2" s="534" t="s">
        <v>27</v>
      </c>
    </row>
    <row r="3" spans="2:13" ht="15" thickBot="1" x14ac:dyDescent="0.35">
      <c r="B3" s="528"/>
      <c r="C3" s="176" t="s">
        <v>23</v>
      </c>
      <c r="D3" s="167" t="s">
        <v>22</v>
      </c>
      <c r="E3" s="165" t="s">
        <v>20</v>
      </c>
      <c r="F3" s="165" t="s">
        <v>25</v>
      </c>
      <c r="G3" s="176" t="s">
        <v>24</v>
      </c>
      <c r="H3" s="535"/>
    </row>
    <row r="4" spans="2:13" ht="26.4" x14ac:dyDescent="0.3">
      <c r="B4" s="63"/>
      <c r="C4" s="13" t="s">
        <v>152</v>
      </c>
      <c r="D4" s="172" t="s">
        <v>152</v>
      </c>
      <c r="E4" s="174" t="s">
        <v>152</v>
      </c>
      <c r="F4" s="174" t="s">
        <v>152</v>
      </c>
      <c r="G4" s="13" t="s">
        <v>152</v>
      </c>
      <c r="H4" s="173" t="s">
        <v>152</v>
      </c>
    </row>
    <row r="5" spans="2:13" x14ac:dyDescent="0.3">
      <c r="B5" s="188" t="s">
        <v>591</v>
      </c>
      <c r="C5" s="220">
        <v>78.180000000000007</v>
      </c>
      <c r="D5" s="54">
        <v>0</v>
      </c>
      <c r="E5" s="45">
        <v>13.11</v>
      </c>
      <c r="F5" s="45">
        <v>230.45</v>
      </c>
      <c r="G5" s="220">
        <v>8.0500000000000007</v>
      </c>
      <c r="H5" s="308">
        <f>SUM(C5:G5)</f>
        <v>329.79</v>
      </c>
    </row>
    <row r="6" spans="2:13" x14ac:dyDescent="0.3">
      <c r="B6" s="188" t="s">
        <v>573</v>
      </c>
      <c r="C6" s="220">
        <v>0</v>
      </c>
      <c r="D6" s="54">
        <v>4.0599999999999996</v>
      </c>
      <c r="E6" s="45">
        <v>0</v>
      </c>
      <c r="F6" s="45">
        <v>12.95</v>
      </c>
      <c r="G6" s="220">
        <v>0</v>
      </c>
      <c r="H6" s="219">
        <f t="shared" ref="H6:H48" si="0">SUM(C6:G6)</f>
        <v>17.009999999999998</v>
      </c>
    </row>
    <row r="7" spans="2:13" x14ac:dyDescent="0.3">
      <c r="B7" s="188" t="s">
        <v>574</v>
      </c>
      <c r="C7" s="220">
        <v>4.47</v>
      </c>
      <c r="D7" s="54">
        <v>0</v>
      </c>
      <c r="E7" s="45">
        <v>3.11</v>
      </c>
      <c r="F7" s="45">
        <v>8.67</v>
      </c>
      <c r="G7" s="220">
        <v>21.25</v>
      </c>
      <c r="H7" s="219">
        <f t="shared" si="0"/>
        <v>37.5</v>
      </c>
    </row>
    <row r="8" spans="2:13" x14ac:dyDescent="0.3">
      <c r="B8" s="188" t="s">
        <v>530</v>
      </c>
      <c r="C8" s="220">
        <v>1.55</v>
      </c>
      <c r="D8" s="54">
        <v>0</v>
      </c>
      <c r="E8" s="45">
        <v>0</v>
      </c>
      <c r="F8" s="45">
        <v>11.64</v>
      </c>
      <c r="G8" s="220">
        <v>0</v>
      </c>
      <c r="H8" s="219">
        <f t="shared" si="0"/>
        <v>13.190000000000001</v>
      </c>
    </row>
    <row r="9" spans="2:13" x14ac:dyDescent="0.3">
      <c r="B9" s="188" t="s">
        <v>575</v>
      </c>
      <c r="C9" s="220">
        <v>35.799999999999997</v>
      </c>
      <c r="D9" s="54">
        <v>0</v>
      </c>
      <c r="E9" s="45">
        <v>0</v>
      </c>
      <c r="F9" s="45">
        <v>8.7200000000000006</v>
      </c>
      <c r="G9" s="220">
        <v>0</v>
      </c>
      <c r="H9" s="219">
        <f t="shared" si="0"/>
        <v>44.519999999999996</v>
      </c>
    </row>
    <row r="10" spans="2:13" x14ac:dyDescent="0.3">
      <c r="B10" s="188" t="s">
        <v>532</v>
      </c>
      <c r="C10" s="220">
        <v>0</v>
      </c>
      <c r="D10" s="54">
        <v>0</v>
      </c>
      <c r="E10" s="45">
        <v>0</v>
      </c>
      <c r="F10" s="45">
        <v>0</v>
      </c>
      <c r="G10" s="220">
        <v>12.15</v>
      </c>
      <c r="H10" s="219">
        <f t="shared" si="0"/>
        <v>12.15</v>
      </c>
    </row>
    <row r="11" spans="2:13" x14ac:dyDescent="0.3">
      <c r="B11" s="188" t="s">
        <v>533</v>
      </c>
      <c r="C11" s="220">
        <v>2.65</v>
      </c>
      <c r="D11" s="54">
        <v>0</v>
      </c>
      <c r="E11" s="45">
        <v>7.8599999999999994</v>
      </c>
      <c r="F11" s="45">
        <v>25.09</v>
      </c>
      <c r="G11" s="220">
        <v>0</v>
      </c>
      <c r="H11" s="219">
        <f t="shared" si="0"/>
        <v>35.6</v>
      </c>
    </row>
    <row r="12" spans="2:13" x14ac:dyDescent="0.3">
      <c r="B12" s="188" t="s">
        <v>534</v>
      </c>
      <c r="C12" s="220">
        <v>1.47</v>
      </c>
      <c r="D12" s="54">
        <v>0</v>
      </c>
      <c r="E12" s="45">
        <v>0</v>
      </c>
      <c r="F12" s="45">
        <v>92.809999999999988</v>
      </c>
      <c r="G12" s="220">
        <v>19</v>
      </c>
      <c r="H12" s="219">
        <f t="shared" si="0"/>
        <v>113.27999999999999</v>
      </c>
    </row>
    <row r="13" spans="2:13" x14ac:dyDescent="0.3">
      <c r="B13" s="188" t="s">
        <v>535</v>
      </c>
      <c r="C13" s="220">
        <v>0</v>
      </c>
      <c r="D13" s="54">
        <v>0</v>
      </c>
      <c r="E13" s="45">
        <v>0</v>
      </c>
      <c r="F13" s="45">
        <v>75.570000000000007</v>
      </c>
      <c r="G13" s="220">
        <v>0</v>
      </c>
      <c r="H13" s="219">
        <f t="shared" si="0"/>
        <v>75.570000000000007</v>
      </c>
    </row>
    <row r="14" spans="2:13" x14ac:dyDescent="0.3">
      <c r="B14" s="188" t="s">
        <v>536</v>
      </c>
      <c r="C14" s="220">
        <v>8.8699999999999992</v>
      </c>
      <c r="D14" s="54">
        <v>0</v>
      </c>
      <c r="E14" s="45">
        <v>7.4900000000000011</v>
      </c>
      <c r="F14" s="45">
        <v>15.4</v>
      </c>
      <c r="G14" s="220">
        <v>11.73</v>
      </c>
      <c r="H14" s="219">
        <f t="shared" si="0"/>
        <v>43.489999999999995</v>
      </c>
    </row>
    <row r="15" spans="2:13" x14ac:dyDescent="0.3">
      <c r="B15" s="188" t="s">
        <v>537</v>
      </c>
      <c r="C15" s="220">
        <v>9.2800000000000011</v>
      </c>
      <c r="D15" s="54">
        <v>10.27</v>
      </c>
      <c r="E15" s="45">
        <v>2.0499999999999998</v>
      </c>
      <c r="F15" s="45">
        <v>28.43</v>
      </c>
      <c r="G15" s="220">
        <v>6.4899999999999993</v>
      </c>
      <c r="H15" s="219">
        <f t="shared" si="0"/>
        <v>56.52</v>
      </c>
    </row>
    <row r="16" spans="2:13" x14ac:dyDescent="0.3">
      <c r="B16" s="188" t="s">
        <v>538</v>
      </c>
      <c r="C16" s="220">
        <v>30.479999999999997</v>
      </c>
      <c r="D16" s="54">
        <v>7.6099999999999994</v>
      </c>
      <c r="E16" s="45">
        <v>68.81</v>
      </c>
      <c r="F16" s="45">
        <v>66.52</v>
      </c>
      <c r="G16" s="220">
        <v>46.46</v>
      </c>
      <c r="H16" s="219">
        <f t="shared" si="0"/>
        <v>219.88000000000002</v>
      </c>
    </row>
    <row r="17" spans="2:8" x14ac:dyDescent="0.3">
      <c r="B17" s="188" t="s">
        <v>539</v>
      </c>
      <c r="C17" s="220">
        <v>31.02</v>
      </c>
      <c r="D17" s="54">
        <v>0</v>
      </c>
      <c r="E17" s="45">
        <v>2.75</v>
      </c>
      <c r="F17" s="45">
        <v>114.23</v>
      </c>
      <c r="G17" s="220">
        <v>55.97</v>
      </c>
      <c r="H17" s="219">
        <f t="shared" si="0"/>
        <v>203.97</v>
      </c>
    </row>
    <row r="18" spans="2:8" x14ac:dyDescent="0.3">
      <c r="B18" s="188" t="s">
        <v>540</v>
      </c>
      <c r="C18" s="220">
        <v>79.36</v>
      </c>
      <c r="D18" s="54">
        <v>0</v>
      </c>
      <c r="E18" s="45">
        <v>0</v>
      </c>
      <c r="F18" s="45">
        <v>76.83</v>
      </c>
      <c r="G18" s="220">
        <v>89.679999999999993</v>
      </c>
      <c r="H18" s="219">
        <f t="shared" si="0"/>
        <v>245.87</v>
      </c>
    </row>
    <row r="19" spans="2:8" x14ac:dyDescent="0.3">
      <c r="B19" s="188" t="s">
        <v>541</v>
      </c>
      <c r="C19" s="220">
        <v>31.049999999999997</v>
      </c>
      <c r="D19" s="54">
        <v>15.3</v>
      </c>
      <c r="E19" s="45">
        <v>9.3699999999999992</v>
      </c>
      <c r="F19" s="45">
        <v>76.84</v>
      </c>
      <c r="G19" s="220">
        <v>55.989999999999995</v>
      </c>
      <c r="H19" s="219">
        <f t="shared" si="0"/>
        <v>188.55</v>
      </c>
    </row>
    <row r="20" spans="2:8" x14ac:dyDescent="0.3">
      <c r="B20" s="188" t="s">
        <v>542</v>
      </c>
      <c r="C20" s="220">
        <v>25.9</v>
      </c>
      <c r="D20" s="54">
        <v>3.12</v>
      </c>
      <c r="E20" s="45">
        <v>24.62</v>
      </c>
      <c r="F20" s="45">
        <v>31.82</v>
      </c>
      <c r="G20" s="220">
        <v>200.47999999999996</v>
      </c>
      <c r="H20" s="219">
        <f t="shared" si="0"/>
        <v>285.93999999999994</v>
      </c>
    </row>
    <row r="21" spans="2:8" x14ac:dyDescent="0.3">
      <c r="B21" s="188" t="s">
        <v>543</v>
      </c>
      <c r="C21" s="220">
        <v>103.35</v>
      </c>
      <c r="D21" s="54">
        <v>10.76</v>
      </c>
      <c r="E21" s="45">
        <v>27.009999999999998</v>
      </c>
      <c r="F21" s="45">
        <v>90.300000000000011</v>
      </c>
      <c r="G21" s="220">
        <v>188.98999999999998</v>
      </c>
      <c r="H21" s="219">
        <f t="shared" si="0"/>
        <v>420.40999999999997</v>
      </c>
    </row>
    <row r="22" spans="2:8" x14ac:dyDescent="0.3">
      <c r="B22" s="188" t="s">
        <v>544</v>
      </c>
      <c r="C22" s="220">
        <v>81.039999999999992</v>
      </c>
      <c r="D22" s="54">
        <v>0</v>
      </c>
      <c r="E22" s="45">
        <v>109.19000000000001</v>
      </c>
      <c r="F22" s="45">
        <v>161.45999999999998</v>
      </c>
      <c r="G22" s="220">
        <v>208.17</v>
      </c>
      <c r="H22" s="219">
        <f t="shared" si="0"/>
        <v>559.86</v>
      </c>
    </row>
    <row r="23" spans="2:8" x14ac:dyDescent="0.3">
      <c r="B23" s="188" t="s">
        <v>545</v>
      </c>
      <c r="C23" s="220">
        <v>159.59</v>
      </c>
      <c r="D23" s="54">
        <v>0</v>
      </c>
      <c r="E23" s="45">
        <v>37.61</v>
      </c>
      <c r="F23" s="45">
        <v>117.26</v>
      </c>
      <c r="G23" s="220">
        <v>413.56999999999994</v>
      </c>
      <c r="H23" s="219">
        <f t="shared" si="0"/>
        <v>728.03</v>
      </c>
    </row>
    <row r="24" spans="2:8" x14ac:dyDescent="0.3">
      <c r="B24" s="188" t="s">
        <v>546</v>
      </c>
      <c r="C24" s="220">
        <v>218.19</v>
      </c>
      <c r="D24" s="54">
        <v>2.12</v>
      </c>
      <c r="E24" s="45">
        <v>158.32</v>
      </c>
      <c r="F24" s="45">
        <v>190.51999999999998</v>
      </c>
      <c r="G24" s="220">
        <v>251.89000000000004</v>
      </c>
      <c r="H24" s="219">
        <f t="shared" si="0"/>
        <v>821.04</v>
      </c>
    </row>
    <row r="25" spans="2:8" x14ac:dyDescent="0.3">
      <c r="B25" s="188" t="s">
        <v>547</v>
      </c>
      <c r="C25" s="220">
        <v>568.32999999999993</v>
      </c>
      <c r="D25" s="54">
        <v>1.43</v>
      </c>
      <c r="E25" s="45">
        <v>52.720000000000006</v>
      </c>
      <c r="F25" s="45">
        <v>234.08999999999997</v>
      </c>
      <c r="G25" s="220">
        <v>210.82000000000002</v>
      </c>
      <c r="H25" s="219">
        <f t="shared" si="0"/>
        <v>1067.3899999999999</v>
      </c>
    </row>
    <row r="26" spans="2:8" x14ac:dyDescent="0.3">
      <c r="B26" s="188" t="s">
        <v>548</v>
      </c>
      <c r="C26" s="220">
        <v>757.13000000000011</v>
      </c>
      <c r="D26" s="54">
        <v>25.21</v>
      </c>
      <c r="E26" s="45">
        <v>329.02</v>
      </c>
      <c r="F26" s="45">
        <v>506.55000000000007</v>
      </c>
      <c r="G26" s="220">
        <v>288.01</v>
      </c>
      <c r="H26" s="219">
        <f t="shared" si="0"/>
        <v>1905.9200000000003</v>
      </c>
    </row>
    <row r="27" spans="2:8" x14ac:dyDescent="0.3">
      <c r="B27" s="188" t="s">
        <v>549</v>
      </c>
      <c r="C27" s="220">
        <v>799.26999999999987</v>
      </c>
      <c r="D27" s="54">
        <v>72.94</v>
      </c>
      <c r="E27" s="45">
        <v>212.20000000000002</v>
      </c>
      <c r="F27" s="45">
        <v>907.41</v>
      </c>
      <c r="G27" s="220">
        <v>312.90000000000003</v>
      </c>
      <c r="H27" s="219">
        <f t="shared" si="0"/>
        <v>2304.7199999999998</v>
      </c>
    </row>
    <row r="28" spans="2:8" x14ac:dyDescent="0.3">
      <c r="B28" s="188" t="s">
        <v>550</v>
      </c>
      <c r="C28" s="220">
        <v>540.80999999999995</v>
      </c>
      <c r="D28" s="54">
        <v>79.11</v>
      </c>
      <c r="E28" s="45">
        <v>534.88</v>
      </c>
      <c r="F28" s="45">
        <v>689</v>
      </c>
      <c r="G28" s="220">
        <v>923.44</v>
      </c>
      <c r="H28" s="219">
        <f t="shared" si="0"/>
        <v>2767.24</v>
      </c>
    </row>
    <row r="29" spans="2:8" x14ac:dyDescent="0.3">
      <c r="B29" s="188" t="s">
        <v>551</v>
      </c>
      <c r="C29" s="220">
        <v>1464.9399999999998</v>
      </c>
      <c r="D29" s="54">
        <v>172.46</v>
      </c>
      <c r="E29" s="45">
        <v>1018.4099999999999</v>
      </c>
      <c r="F29" s="45">
        <v>1039.5900000000001</v>
      </c>
      <c r="G29" s="220">
        <v>1336.05</v>
      </c>
      <c r="H29" s="219">
        <f t="shared" si="0"/>
        <v>5031.45</v>
      </c>
    </row>
    <row r="30" spans="2:8" x14ac:dyDescent="0.3">
      <c r="B30" s="188" t="s">
        <v>552</v>
      </c>
      <c r="C30" s="220">
        <v>1727.28</v>
      </c>
      <c r="D30" s="54">
        <v>274.57</v>
      </c>
      <c r="E30" s="45">
        <v>1602.6699999999998</v>
      </c>
      <c r="F30" s="45">
        <v>1135.55</v>
      </c>
      <c r="G30" s="220">
        <v>1825.72</v>
      </c>
      <c r="H30" s="219">
        <f t="shared" si="0"/>
        <v>6565.79</v>
      </c>
    </row>
    <row r="31" spans="2:8" x14ac:dyDescent="0.3">
      <c r="B31" s="188" t="s">
        <v>553</v>
      </c>
      <c r="C31" s="220">
        <v>1796.55</v>
      </c>
      <c r="D31" s="54">
        <v>261.59000000000003</v>
      </c>
      <c r="E31" s="45">
        <v>2831.58</v>
      </c>
      <c r="F31" s="45">
        <v>1285.5599999999997</v>
      </c>
      <c r="G31" s="220">
        <v>2813.1400000000008</v>
      </c>
      <c r="H31" s="219">
        <f t="shared" si="0"/>
        <v>8988.42</v>
      </c>
    </row>
    <row r="32" spans="2:8" x14ac:dyDescent="0.3">
      <c r="B32" s="188" t="s">
        <v>554</v>
      </c>
      <c r="C32" s="220">
        <v>2160.6499999999996</v>
      </c>
      <c r="D32" s="54">
        <v>549.26999999999987</v>
      </c>
      <c r="E32" s="45">
        <v>2332.4600000000005</v>
      </c>
      <c r="F32" s="45">
        <v>1137.3500000000001</v>
      </c>
      <c r="G32" s="220">
        <v>2811.1500000000005</v>
      </c>
      <c r="H32" s="219">
        <f t="shared" si="0"/>
        <v>8990.880000000001</v>
      </c>
    </row>
    <row r="33" spans="2:8" x14ac:dyDescent="0.3">
      <c r="B33" s="188" t="s">
        <v>555</v>
      </c>
      <c r="C33" s="220">
        <v>2787.0999999999995</v>
      </c>
      <c r="D33" s="54">
        <v>473.42999999999995</v>
      </c>
      <c r="E33" s="45">
        <v>3078.91</v>
      </c>
      <c r="F33" s="45">
        <v>1444.9899999999996</v>
      </c>
      <c r="G33" s="220">
        <v>3298.52</v>
      </c>
      <c r="H33" s="219">
        <f t="shared" si="0"/>
        <v>11082.949999999999</v>
      </c>
    </row>
    <row r="34" spans="2:8" x14ac:dyDescent="0.3">
      <c r="B34" s="188" t="s">
        <v>556</v>
      </c>
      <c r="C34" s="220">
        <v>2529.4999999999991</v>
      </c>
      <c r="D34" s="54">
        <v>1974.49</v>
      </c>
      <c r="E34" s="45">
        <v>3595.0499999999993</v>
      </c>
      <c r="F34" s="45">
        <v>1475.33</v>
      </c>
      <c r="G34" s="220">
        <v>4155.9699999999993</v>
      </c>
      <c r="H34" s="219">
        <f t="shared" si="0"/>
        <v>13730.339999999998</v>
      </c>
    </row>
    <row r="35" spans="2:8" x14ac:dyDescent="0.3">
      <c r="B35" s="188" t="s">
        <v>557</v>
      </c>
      <c r="C35" s="220">
        <v>2383.0199999999995</v>
      </c>
      <c r="D35" s="54">
        <v>951.62000000000023</v>
      </c>
      <c r="E35" s="45">
        <v>1960.1499999999996</v>
      </c>
      <c r="F35" s="45">
        <v>1209.48</v>
      </c>
      <c r="G35" s="220">
        <v>2193.7799999999997</v>
      </c>
      <c r="H35" s="219">
        <f t="shared" si="0"/>
        <v>8698.0499999999993</v>
      </c>
    </row>
    <row r="36" spans="2:8" x14ac:dyDescent="0.3">
      <c r="B36" s="188" t="s">
        <v>558</v>
      </c>
      <c r="C36" s="220">
        <v>2222.84</v>
      </c>
      <c r="D36" s="54">
        <v>1121.8700000000001</v>
      </c>
      <c r="E36" s="45">
        <v>1840.43</v>
      </c>
      <c r="F36" s="45">
        <v>1898.11</v>
      </c>
      <c r="G36" s="220">
        <v>1290.67</v>
      </c>
      <c r="H36" s="219">
        <f t="shared" si="0"/>
        <v>8373.92</v>
      </c>
    </row>
    <row r="37" spans="2:8" x14ac:dyDescent="0.3">
      <c r="B37" s="188" t="s">
        <v>559</v>
      </c>
      <c r="C37" s="220">
        <v>1949.37</v>
      </c>
      <c r="D37" s="54">
        <v>1440.67</v>
      </c>
      <c r="E37" s="45">
        <v>1993.0699999999997</v>
      </c>
      <c r="F37" s="45">
        <v>1604.8899999999996</v>
      </c>
      <c r="G37" s="220">
        <v>1257.1500000000001</v>
      </c>
      <c r="H37" s="219">
        <f t="shared" si="0"/>
        <v>8245.15</v>
      </c>
    </row>
    <row r="38" spans="2:8" x14ac:dyDescent="0.3">
      <c r="B38" s="188" t="s">
        <v>560</v>
      </c>
      <c r="C38" s="220">
        <v>3517.5500000000011</v>
      </c>
      <c r="D38" s="54">
        <v>1274.1100000000001</v>
      </c>
      <c r="E38" s="45">
        <v>2931.05</v>
      </c>
      <c r="F38" s="45">
        <v>1649.84</v>
      </c>
      <c r="G38" s="220">
        <v>1311.2699999999998</v>
      </c>
      <c r="H38" s="219">
        <f t="shared" si="0"/>
        <v>10683.820000000002</v>
      </c>
    </row>
    <row r="39" spans="2:8" x14ac:dyDescent="0.3">
      <c r="B39" s="188" t="s">
        <v>561</v>
      </c>
      <c r="C39" s="220">
        <v>2682.3700000000003</v>
      </c>
      <c r="D39" s="54">
        <v>900.2</v>
      </c>
      <c r="E39" s="45">
        <v>3083.93</v>
      </c>
      <c r="F39" s="45">
        <v>1016.2299999999999</v>
      </c>
      <c r="G39" s="220">
        <v>1021.0999999999999</v>
      </c>
      <c r="H39" s="219">
        <f t="shared" si="0"/>
        <v>8703.83</v>
      </c>
    </row>
    <row r="40" spans="2:8" x14ac:dyDescent="0.3">
      <c r="B40" s="188" t="s">
        <v>562</v>
      </c>
      <c r="C40" s="220">
        <v>1231.51</v>
      </c>
      <c r="D40" s="54">
        <v>599.54999999999995</v>
      </c>
      <c r="E40" s="45">
        <v>2527.4799999999996</v>
      </c>
      <c r="F40" s="45">
        <v>1038.5000000000002</v>
      </c>
      <c r="G40" s="220">
        <v>688.83</v>
      </c>
      <c r="H40" s="219">
        <f t="shared" si="0"/>
        <v>6085.869999999999</v>
      </c>
    </row>
    <row r="41" spans="2:8" x14ac:dyDescent="0.3">
      <c r="B41" s="188" t="s">
        <v>592</v>
      </c>
      <c r="C41" s="220">
        <v>1210.7699999999998</v>
      </c>
      <c r="D41" s="54">
        <v>986.57</v>
      </c>
      <c r="E41" s="45">
        <v>1605.82</v>
      </c>
      <c r="F41" s="45">
        <v>1215.69</v>
      </c>
      <c r="G41" s="220">
        <v>760.87</v>
      </c>
      <c r="H41" s="219">
        <f t="shared" si="0"/>
        <v>5779.72</v>
      </c>
    </row>
    <row r="42" spans="2:8" x14ac:dyDescent="0.3">
      <c r="B42" s="188" t="s">
        <v>593</v>
      </c>
      <c r="C42" s="220">
        <v>1144.4999999999998</v>
      </c>
      <c r="D42" s="54">
        <v>882.98</v>
      </c>
      <c r="E42" s="45">
        <v>1802.2099999999998</v>
      </c>
      <c r="F42" s="45">
        <v>1458.1099999999997</v>
      </c>
      <c r="G42" s="220">
        <v>960.77999999999963</v>
      </c>
      <c r="H42" s="219">
        <f t="shared" si="0"/>
        <v>6248.579999999999</v>
      </c>
    </row>
    <row r="43" spans="2:8" x14ac:dyDescent="0.3">
      <c r="B43" s="188" t="s">
        <v>594</v>
      </c>
      <c r="C43" s="220">
        <v>1009.0100000000002</v>
      </c>
      <c r="D43" s="54">
        <v>572.79999999999995</v>
      </c>
      <c r="E43" s="45">
        <v>4028.5899999999992</v>
      </c>
      <c r="F43" s="45">
        <v>1527.8</v>
      </c>
      <c r="G43" s="220">
        <v>1741.2599999999998</v>
      </c>
      <c r="H43" s="219">
        <f t="shared" si="0"/>
        <v>8879.4599999999991</v>
      </c>
    </row>
    <row r="44" spans="2:8" x14ac:dyDescent="0.3">
      <c r="B44" s="188" t="s">
        <v>595</v>
      </c>
      <c r="C44" s="220">
        <v>1586.09</v>
      </c>
      <c r="D44" s="54">
        <v>1412.1400000000003</v>
      </c>
      <c r="E44" s="45">
        <v>4243.16</v>
      </c>
      <c r="F44" s="45">
        <v>1977.86</v>
      </c>
      <c r="G44" s="220">
        <v>1773.0399999999997</v>
      </c>
      <c r="H44" s="219">
        <f t="shared" si="0"/>
        <v>10992.289999999999</v>
      </c>
    </row>
    <row r="45" spans="2:8" x14ac:dyDescent="0.3">
      <c r="B45" s="188" t="s">
        <v>596</v>
      </c>
      <c r="C45" s="220">
        <v>1677.9499999999991</v>
      </c>
      <c r="D45" s="54">
        <v>1211.0999999999997</v>
      </c>
      <c r="E45" s="45">
        <v>2617.8700000000003</v>
      </c>
      <c r="F45" s="45">
        <v>2120.13</v>
      </c>
      <c r="G45" s="220">
        <v>2688.9299999999994</v>
      </c>
      <c r="H45" s="219">
        <f t="shared" si="0"/>
        <v>10315.98</v>
      </c>
    </row>
    <row r="46" spans="2:8" ht="15.6" x14ac:dyDescent="0.3">
      <c r="B46" s="188" t="s">
        <v>597</v>
      </c>
      <c r="C46" s="121">
        <v>1665.1100000000001</v>
      </c>
      <c r="D46" s="79">
        <v>215.29000000000002</v>
      </c>
      <c r="E46" s="98">
        <v>1728.3799999999999</v>
      </c>
      <c r="F46" s="98">
        <v>1383.22</v>
      </c>
      <c r="G46" s="24">
        <v>959.61000000000013</v>
      </c>
      <c r="H46" s="219">
        <f t="shared" si="0"/>
        <v>5951.6100000000006</v>
      </c>
    </row>
    <row r="47" spans="2:8" ht="15.6" x14ac:dyDescent="0.3">
      <c r="B47" s="188" t="s">
        <v>598</v>
      </c>
      <c r="C47" s="121">
        <v>868.68999999999983</v>
      </c>
      <c r="D47" s="79">
        <v>214.62999999999997</v>
      </c>
      <c r="E47" s="98">
        <v>1317.9399999999998</v>
      </c>
      <c r="F47" s="98">
        <v>997.08999999999992</v>
      </c>
      <c r="G47" s="24">
        <v>728.01</v>
      </c>
      <c r="H47" s="219">
        <f t="shared" si="0"/>
        <v>4126.3599999999997</v>
      </c>
    </row>
    <row r="48" spans="2:8" x14ac:dyDescent="0.3">
      <c r="B48" s="195" t="s">
        <v>599</v>
      </c>
      <c r="C48" s="153">
        <f>SUM(C5:C47)</f>
        <v>39182.589999999989</v>
      </c>
      <c r="D48" s="229">
        <f t="shared" ref="D48:G48" si="1">SUM(D5:D47)</f>
        <v>15721.27</v>
      </c>
      <c r="E48" s="100">
        <f t="shared" si="1"/>
        <v>47739.28</v>
      </c>
      <c r="F48" s="100">
        <f t="shared" si="1"/>
        <v>30387.879999999997</v>
      </c>
      <c r="G48" s="153">
        <f t="shared" si="1"/>
        <v>36940.89</v>
      </c>
      <c r="H48" s="75">
        <f t="shared" si="0"/>
        <v>169971.90999999997</v>
      </c>
    </row>
    <row r="49" spans="2:8" x14ac:dyDescent="0.3">
      <c r="B49" s="188"/>
      <c r="C49" s="77"/>
      <c r="D49" s="79"/>
      <c r="E49" s="23"/>
      <c r="F49" s="23"/>
      <c r="G49" s="24"/>
      <c r="H49" s="10"/>
    </row>
    <row r="50" spans="2:8" ht="15.6" x14ac:dyDescent="0.3">
      <c r="B50" s="188" t="s">
        <v>600</v>
      </c>
      <c r="C50" s="220">
        <v>763.73</v>
      </c>
      <c r="D50" s="54">
        <v>186.19000000000003</v>
      </c>
      <c r="E50" s="98">
        <v>1040.67</v>
      </c>
      <c r="F50" s="98">
        <v>1353.3000000000002</v>
      </c>
      <c r="G50" s="220">
        <v>933.94</v>
      </c>
      <c r="H50" s="99">
        <f>SUM(C50:G50)</f>
        <v>4277.83</v>
      </c>
    </row>
    <row r="51" spans="2:8" x14ac:dyDescent="0.3">
      <c r="B51" s="188" t="s">
        <v>601</v>
      </c>
      <c r="C51" s="220">
        <v>1501.5999999999995</v>
      </c>
      <c r="D51" s="54">
        <v>1141.72</v>
      </c>
      <c r="E51" s="98">
        <v>4079.6699999999996</v>
      </c>
      <c r="F51" s="98">
        <v>2207.4800000000005</v>
      </c>
      <c r="G51" s="220">
        <v>3538.7000000000007</v>
      </c>
      <c r="H51" s="99">
        <f t="shared" ref="H51:H53" si="2">SUM(C51:G51)</f>
        <v>12469.170000000002</v>
      </c>
    </row>
    <row r="52" spans="2:8" x14ac:dyDescent="0.3">
      <c r="B52" s="188" t="s">
        <v>602</v>
      </c>
      <c r="C52" s="220">
        <v>1824.7500000000002</v>
      </c>
      <c r="D52" s="54">
        <v>1002.87</v>
      </c>
      <c r="E52" s="98">
        <v>4607.0899999999992</v>
      </c>
      <c r="F52" s="98">
        <v>2524.0099999999998</v>
      </c>
      <c r="G52" s="220">
        <v>2633.2100000000005</v>
      </c>
      <c r="H52" s="99">
        <f t="shared" si="2"/>
        <v>12591.93</v>
      </c>
    </row>
    <row r="53" spans="2:8" x14ac:dyDescent="0.3">
      <c r="B53" s="195" t="s">
        <v>603</v>
      </c>
      <c r="C53" s="52">
        <f>SUM(C50:C52)</f>
        <v>4090.08</v>
      </c>
      <c r="D53" s="229">
        <f t="shared" ref="D53:G53" si="3">SUM(D50:D52)</f>
        <v>2330.7800000000002</v>
      </c>
      <c r="E53" s="100">
        <f t="shared" si="3"/>
        <v>9727.43</v>
      </c>
      <c r="F53" s="100">
        <f t="shared" si="3"/>
        <v>6084.7900000000009</v>
      </c>
      <c r="G53" s="153">
        <f t="shared" si="3"/>
        <v>7105.8500000000022</v>
      </c>
      <c r="H53" s="101">
        <f t="shared" si="2"/>
        <v>29338.930000000004</v>
      </c>
    </row>
    <row r="54" spans="2:8" x14ac:dyDescent="0.3">
      <c r="B54" s="195"/>
      <c r="C54" s="77"/>
      <c r="D54" s="187"/>
      <c r="E54" s="187"/>
      <c r="F54" s="186"/>
      <c r="G54" s="77"/>
      <c r="H54" s="187"/>
    </row>
    <row r="55" spans="2:8" x14ac:dyDescent="0.3">
      <c r="B55" s="195" t="s">
        <v>164</v>
      </c>
      <c r="C55" s="153">
        <f>C48+C53</f>
        <v>43272.669999999991</v>
      </c>
      <c r="D55" s="101">
        <f t="shared" ref="D55:H55" si="4">D48+D53</f>
        <v>18052.05</v>
      </c>
      <c r="E55" s="101">
        <f t="shared" si="4"/>
        <v>57466.71</v>
      </c>
      <c r="F55" s="229">
        <f t="shared" si="4"/>
        <v>36472.67</v>
      </c>
      <c r="G55" s="153">
        <f t="shared" si="4"/>
        <v>44046.740000000005</v>
      </c>
      <c r="H55" s="101">
        <f t="shared" si="4"/>
        <v>199310.83999999997</v>
      </c>
    </row>
    <row r="56" spans="2:8" ht="15" thickBot="1" x14ac:dyDescent="0.35">
      <c r="B56" s="30" t="s">
        <v>604</v>
      </c>
      <c r="C56" s="222">
        <f>C55/$H$55*100</f>
        <v>21.711147271267333</v>
      </c>
      <c r="D56" s="221">
        <f t="shared" ref="D56:H56" si="5">D55/$H$55*100</f>
        <v>9.0572344183587816</v>
      </c>
      <c r="E56" s="221">
        <f t="shared" si="5"/>
        <v>28.832706740887755</v>
      </c>
      <c r="F56" s="90">
        <f t="shared" si="5"/>
        <v>18.299391041651326</v>
      </c>
      <c r="G56" s="222">
        <f t="shared" si="5"/>
        <v>22.099520527834819</v>
      </c>
      <c r="H56" s="221">
        <f t="shared" si="5"/>
        <v>100</v>
      </c>
    </row>
    <row r="57" spans="2:8" x14ac:dyDescent="0.3">
      <c r="B57" s="478" t="s">
        <v>1298</v>
      </c>
      <c r="C57" s="478"/>
      <c r="D57" s="478"/>
      <c r="E57" s="478"/>
      <c r="F57" s="478"/>
      <c r="G57" s="478"/>
      <c r="H57" s="478"/>
    </row>
    <row r="58" spans="2:8" ht="40.5" customHeight="1" x14ac:dyDescent="0.3">
      <c r="B58" s="541" t="s">
        <v>1301</v>
      </c>
      <c r="C58" s="541"/>
      <c r="D58" s="541"/>
      <c r="E58" s="541"/>
      <c r="F58" s="541"/>
      <c r="G58" s="541"/>
      <c r="H58" s="541"/>
    </row>
    <row r="59" spans="2:8" x14ac:dyDescent="0.3">
      <c r="B59" s="478" t="s">
        <v>1300</v>
      </c>
      <c r="C59" s="478"/>
      <c r="D59" s="478"/>
      <c r="E59" s="478"/>
      <c r="F59" s="478"/>
      <c r="G59" s="478"/>
      <c r="H59" s="478"/>
    </row>
  </sheetData>
  <mergeCells count="4">
    <mergeCell ref="B2:B3"/>
    <mergeCell ref="C2:G2"/>
    <mergeCell ref="H2:H3"/>
    <mergeCell ref="B58:H58"/>
  </mergeCells>
  <pageMargins left="0.511811024" right="0.511811024" top="0.78740157499999996" bottom="0.78740157499999996" header="0.31496062000000002" footer="0.3149606200000000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M60"/>
  <sheetViews>
    <sheetView showGridLines="0" workbookViewId="0"/>
  </sheetViews>
  <sheetFormatPr defaultRowHeight="14.4" x14ac:dyDescent="0.3"/>
  <cols>
    <col min="2" max="2" width="23.5546875" customWidth="1"/>
    <col min="3" max="3" width="9.6640625" bestFit="1" customWidth="1"/>
    <col min="4" max="5" width="9.44140625" bestFit="1" customWidth="1"/>
    <col min="6" max="6" width="9.88671875" bestFit="1" customWidth="1"/>
    <col min="7" max="9" width="9.44140625" bestFit="1" customWidth="1"/>
    <col min="10" max="10" width="9.88671875" bestFit="1" customWidth="1"/>
  </cols>
  <sheetData>
    <row r="1" spans="2:13" ht="15" thickBot="1" x14ac:dyDescent="0.35">
      <c r="B1" s="516" t="s">
        <v>605</v>
      </c>
      <c r="C1" s="516"/>
      <c r="D1" s="516"/>
      <c r="E1" s="516"/>
      <c r="F1" s="516"/>
      <c r="G1" s="516"/>
      <c r="H1" s="516"/>
      <c r="I1" s="516"/>
      <c r="J1" s="516"/>
      <c r="K1" s="465"/>
      <c r="L1" s="465"/>
      <c r="M1" s="465"/>
    </row>
    <row r="2" spans="2:13" ht="15" thickBot="1" x14ac:dyDescent="0.35">
      <c r="B2" s="527" t="s">
        <v>522</v>
      </c>
      <c r="C2" s="531" t="s">
        <v>428</v>
      </c>
      <c r="D2" s="533"/>
      <c r="E2" s="533"/>
      <c r="F2" s="533"/>
      <c r="G2" s="533"/>
      <c r="H2" s="533"/>
      <c r="I2" s="532"/>
      <c r="J2" s="534" t="s">
        <v>27</v>
      </c>
    </row>
    <row r="3" spans="2:13" ht="27" thickBot="1" x14ac:dyDescent="0.35">
      <c r="B3" s="528"/>
      <c r="C3" s="215" t="s">
        <v>2</v>
      </c>
      <c r="D3" s="212" t="s">
        <v>4</v>
      </c>
      <c r="E3" s="210" t="s">
        <v>3</v>
      </c>
      <c r="F3" s="210" t="s">
        <v>429</v>
      </c>
      <c r="G3" s="210" t="s">
        <v>10</v>
      </c>
      <c r="H3" s="210" t="s">
        <v>8</v>
      </c>
      <c r="I3" s="210" t="s">
        <v>1370</v>
      </c>
      <c r="J3" s="535"/>
    </row>
    <row r="4" spans="2:13" x14ac:dyDescent="0.3">
      <c r="B4" s="63"/>
      <c r="C4" s="231" t="s">
        <v>67</v>
      </c>
      <c r="D4" s="216" t="s">
        <v>67</v>
      </c>
      <c r="E4" s="218" t="s">
        <v>67</v>
      </c>
      <c r="F4" s="218" t="s">
        <v>67</v>
      </c>
      <c r="G4" s="218" t="s">
        <v>67</v>
      </c>
      <c r="H4" s="211" t="s">
        <v>67</v>
      </c>
      <c r="I4" s="231" t="s">
        <v>67</v>
      </c>
      <c r="J4" s="217" t="s">
        <v>67</v>
      </c>
    </row>
    <row r="5" spans="2:13" x14ac:dyDescent="0.3">
      <c r="B5" s="226"/>
      <c r="C5" s="24"/>
      <c r="D5" s="79"/>
      <c r="E5" s="23"/>
      <c r="F5" s="23"/>
      <c r="G5" s="23"/>
      <c r="H5" s="79"/>
      <c r="I5" s="24"/>
      <c r="J5" s="10"/>
    </row>
    <row r="6" spans="2:13" x14ac:dyDescent="0.3">
      <c r="B6" s="226"/>
      <c r="C6" s="24"/>
      <c r="D6" s="79"/>
      <c r="E6" s="23"/>
      <c r="F6" s="23"/>
      <c r="G6" s="23"/>
      <c r="H6" s="79"/>
      <c r="I6" s="24"/>
      <c r="J6" s="10"/>
    </row>
    <row r="7" spans="2:13" x14ac:dyDescent="0.3">
      <c r="B7" s="226" t="s">
        <v>606</v>
      </c>
      <c r="C7" s="87">
        <v>296</v>
      </c>
      <c r="D7" s="205">
        <f>0</f>
        <v>0</v>
      </c>
      <c r="E7" s="48">
        <f>0</f>
        <v>0</v>
      </c>
      <c r="F7" s="48">
        <f>0</f>
        <v>0</v>
      </c>
      <c r="G7" s="48">
        <f>0</f>
        <v>0</v>
      </c>
      <c r="H7" s="205">
        <f>0</f>
        <v>0</v>
      </c>
      <c r="I7" s="87">
        <f>0</f>
        <v>0</v>
      </c>
      <c r="J7" s="42">
        <f>SUM(C7:I7)</f>
        <v>296</v>
      </c>
    </row>
    <row r="8" spans="2:13" x14ac:dyDescent="0.3">
      <c r="B8" s="226" t="s">
        <v>607</v>
      </c>
      <c r="C8" s="87">
        <f>0</f>
        <v>0</v>
      </c>
      <c r="D8" s="205">
        <f>0</f>
        <v>0</v>
      </c>
      <c r="E8" s="48">
        <f>0</f>
        <v>0</v>
      </c>
      <c r="F8" s="48">
        <f>0</f>
        <v>0</v>
      </c>
      <c r="G8" s="48">
        <f>0</f>
        <v>0</v>
      </c>
      <c r="H8" s="205">
        <f>0</f>
        <v>0</v>
      </c>
      <c r="I8" s="87">
        <f>0</f>
        <v>0</v>
      </c>
      <c r="J8" s="42">
        <f t="shared" ref="J8:J46" si="0">SUM(C8:I8)</f>
        <v>0</v>
      </c>
    </row>
    <row r="9" spans="2:13" x14ac:dyDescent="0.3">
      <c r="B9" s="226" t="s">
        <v>608</v>
      </c>
      <c r="C9" s="87">
        <v>2</v>
      </c>
      <c r="D9" s="205">
        <f>0</f>
        <v>0</v>
      </c>
      <c r="E9" s="48">
        <f>0</f>
        <v>0</v>
      </c>
      <c r="F9" s="48">
        <f>0</f>
        <v>0</v>
      </c>
      <c r="G9" s="48">
        <f>0</f>
        <v>0</v>
      </c>
      <c r="H9" s="205">
        <f>0</f>
        <v>0</v>
      </c>
      <c r="I9" s="87">
        <f>0</f>
        <v>0</v>
      </c>
      <c r="J9" s="42">
        <f t="shared" si="0"/>
        <v>2</v>
      </c>
    </row>
    <row r="10" spans="2:13" x14ac:dyDescent="0.3">
      <c r="B10" s="226" t="s">
        <v>609</v>
      </c>
      <c r="C10" s="87">
        <f>0</f>
        <v>0</v>
      </c>
      <c r="D10" s="205">
        <f>0</f>
        <v>0</v>
      </c>
      <c r="E10" s="48">
        <f>0</f>
        <v>0</v>
      </c>
      <c r="F10" s="48">
        <f>0</f>
        <v>0</v>
      </c>
      <c r="G10" s="48">
        <f>0</f>
        <v>0</v>
      </c>
      <c r="H10" s="205">
        <f>0</f>
        <v>0</v>
      </c>
      <c r="I10" s="87">
        <f>0</f>
        <v>0</v>
      </c>
      <c r="J10" s="42">
        <f t="shared" si="0"/>
        <v>0</v>
      </c>
    </row>
    <row r="11" spans="2:13" x14ac:dyDescent="0.3">
      <c r="B11" s="226" t="s">
        <v>610</v>
      </c>
      <c r="C11" s="87">
        <f>0</f>
        <v>0</v>
      </c>
      <c r="D11" s="205">
        <f>0</f>
        <v>0</v>
      </c>
      <c r="E11" s="48">
        <f>0</f>
        <v>0</v>
      </c>
      <c r="F11" s="48">
        <f>0</f>
        <v>0</v>
      </c>
      <c r="G11" s="48">
        <f>0</f>
        <v>0</v>
      </c>
      <c r="H11" s="205">
        <f>0</f>
        <v>0</v>
      </c>
      <c r="I11" s="87">
        <f>0</f>
        <v>0</v>
      </c>
      <c r="J11" s="42">
        <f t="shared" si="0"/>
        <v>0</v>
      </c>
    </row>
    <row r="12" spans="2:13" x14ac:dyDescent="0.3">
      <c r="B12" s="226" t="s">
        <v>611</v>
      </c>
      <c r="C12" s="87">
        <f>0</f>
        <v>0</v>
      </c>
      <c r="D12" s="205">
        <f>0</f>
        <v>0</v>
      </c>
      <c r="E12" s="48">
        <f>0</f>
        <v>0</v>
      </c>
      <c r="F12" s="48">
        <f>0</f>
        <v>0</v>
      </c>
      <c r="G12" s="48">
        <f>0</f>
        <v>0</v>
      </c>
      <c r="H12" s="205">
        <f>0</f>
        <v>0</v>
      </c>
      <c r="I12" s="87">
        <f>0</f>
        <v>0</v>
      </c>
      <c r="J12" s="42">
        <f t="shared" si="0"/>
        <v>0</v>
      </c>
    </row>
    <row r="13" spans="2:13" x14ac:dyDescent="0.3">
      <c r="B13" s="226" t="s">
        <v>612</v>
      </c>
      <c r="C13" s="87">
        <v>98</v>
      </c>
      <c r="D13" s="205">
        <f>0</f>
        <v>0</v>
      </c>
      <c r="E13" s="48">
        <f>0</f>
        <v>0</v>
      </c>
      <c r="F13" s="48">
        <f>0</f>
        <v>0</v>
      </c>
      <c r="G13" s="48">
        <f>0</f>
        <v>0</v>
      </c>
      <c r="H13" s="205">
        <f>0</f>
        <v>0</v>
      </c>
      <c r="I13" s="87">
        <f>0</f>
        <v>0</v>
      </c>
      <c r="J13" s="42">
        <f t="shared" si="0"/>
        <v>98</v>
      </c>
    </row>
    <row r="14" spans="2:13" x14ac:dyDescent="0.3">
      <c r="B14" s="226" t="s">
        <v>613</v>
      </c>
      <c r="C14" s="87">
        <v>72</v>
      </c>
      <c r="D14" s="205">
        <f>0</f>
        <v>0</v>
      </c>
      <c r="E14" s="48">
        <f>0</f>
        <v>0</v>
      </c>
      <c r="F14" s="48">
        <v>75</v>
      </c>
      <c r="G14" s="48">
        <f>0</f>
        <v>0</v>
      </c>
      <c r="H14" s="205">
        <f>0</f>
        <v>0</v>
      </c>
      <c r="I14" s="87">
        <f>0</f>
        <v>0</v>
      </c>
      <c r="J14" s="42">
        <f t="shared" si="0"/>
        <v>147</v>
      </c>
    </row>
    <row r="15" spans="2:13" x14ac:dyDescent="0.3">
      <c r="B15" s="226" t="s">
        <v>614</v>
      </c>
      <c r="C15" s="87">
        <v>99</v>
      </c>
      <c r="D15" s="205">
        <f>0</f>
        <v>0</v>
      </c>
      <c r="E15" s="48">
        <f>0</f>
        <v>0</v>
      </c>
      <c r="F15" s="48">
        <v>27</v>
      </c>
      <c r="G15" s="48">
        <f>0</f>
        <v>0</v>
      </c>
      <c r="H15" s="205">
        <f>0</f>
        <v>0</v>
      </c>
      <c r="I15" s="87">
        <f>0</f>
        <v>0</v>
      </c>
      <c r="J15" s="42">
        <f t="shared" si="0"/>
        <v>126</v>
      </c>
    </row>
    <row r="16" spans="2:13" x14ac:dyDescent="0.3">
      <c r="B16" s="226" t="s">
        <v>615</v>
      </c>
      <c r="C16" s="87">
        <v>20</v>
      </c>
      <c r="D16" s="205">
        <f>0</f>
        <v>0</v>
      </c>
      <c r="E16" s="48">
        <f>0</f>
        <v>0</v>
      </c>
      <c r="F16" s="48">
        <v>3</v>
      </c>
      <c r="G16" s="48">
        <f>0</f>
        <v>0</v>
      </c>
      <c r="H16" s="205">
        <f>0</f>
        <v>0</v>
      </c>
      <c r="I16" s="87">
        <f>0</f>
        <v>0</v>
      </c>
      <c r="J16" s="42">
        <f t="shared" si="0"/>
        <v>23</v>
      </c>
    </row>
    <row r="17" spans="2:10" x14ac:dyDescent="0.3">
      <c r="B17" s="226" t="s">
        <v>616</v>
      </c>
      <c r="C17" s="87">
        <v>7</v>
      </c>
      <c r="D17" s="205">
        <f>0</f>
        <v>0</v>
      </c>
      <c r="E17" s="48">
        <f>0</f>
        <v>0</v>
      </c>
      <c r="F17" s="48">
        <f>0</f>
        <v>0</v>
      </c>
      <c r="G17" s="48">
        <f>0</f>
        <v>0</v>
      </c>
      <c r="H17" s="205">
        <f>0</f>
        <v>0</v>
      </c>
      <c r="I17" s="87">
        <f>0</f>
        <v>0</v>
      </c>
      <c r="J17" s="42">
        <f t="shared" si="0"/>
        <v>7</v>
      </c>
    </row>
    <row r="18" spans="2:10" x14ac:dyDescent="0.3">
      <c r="B18" s="226" t="s">
        <v>617</v>
      </c>
      <c r="C18" s="87">
        <v>9</v>
      </c>
      <c r="D18" s="205">
        <v>14</v>
      </c>
      <c r="E18" s="48">
        <f>0</f>
        <v>0</v>
      </c>
      <c r="F18" s="48">
        <v>2</v>
      </c>
      <c r="G18" s="48">
        <f>0</f>
        <v>0</v>
      </c>
      <c r="H18" s="205">
        <f>0</f>
        <v>0</v>
      </c>
      <c r="I18" s="87">
        <f>0</f>
        <v>0</v>
      </c>
      <c r="J18" s="42">
        <f t="shared" si="0"/>
        <v>25</v>
      </c>
    </row>
    <row r="19" spans="2:10" x14ac:dyDescent="0.3">
      <c r="B19" s="226" t="s">
        <v>618</v>
      </c>
      <c r="C19" s="87">
        <v>182</v>
      </c>
      <c r="D19" s="205">
        <f>0</f>
        <v>0</v>
      </c>
      <c r="E19" s="48">
        <f>0</f>
        <v>0</v>
      </c>
      <c r="F19" s="48">
        <f>0</f>
        <v>0</v>
      </c>
      <c r="G19" s="48">
        <f>0</f>
        <v>0</v>
      </c>
      <c r="H19" s="205">
        <f>0</f>
        <v>0</v>
      </c>
      <c r="I19" s="87">
        <f>0</f>
        <v>0</v>
      </c>
      <c r="J19" s="42">
        <f t="shared" si="0"/>
        <v>182</v>
      </c>
    </row>
    <row r="20" spans="2:10" x14ac:dyDescent="0.3">
      <c r="B20" s="226" t="s">
        <v>619</v>
      </c>
      <c r="C20" s="87">
        <v>315</v>
      </c>
      <c r="D20" s="205">
        <f>0</f>
        <v>0</v>
      </c>
      <c r="E20" s="48">
        <f>0</f>
        <v>0</v>
      </c>
      <c r="F20" s="48">
        <f>0</f>
        <v>0</v>
      </c>
      <c r="G20" s="48">
        <f>0</f>
        <v>0</v>
      </c>
      <c r="H20" s="205">
        <v>11</v>
      </c>
      <c r="I20" s="87">
        <f>0</f>
        <v>0</v>
      </c>
      <c r="J20" s="42">
        <f t="shared" si="0"/>
        <v>326</v>
      </c>
    </row>
    <row r="21" spans="2:10" x14ac:dyDescent="0.3">
      <c r="B21" s="226" t="s">
        <v>620</v>
      </c>
      <c r="C21" s="87">
        <v>255</v>
      </c>
      <c r="D21" s="205">
        <f>0</f>
        <v>0</v>
      </c>
      <c r="E21" s="48">
        <f>0</f>
        <v>0</v>
      </c>
      <c r="F21" s="48">
        <v>11</v>
      </c>
      <c r="G21" s="48">
        <f>0</f>
        <v>0</v>
      </c>
      <c r="H21" s="205">
        <f>0</f>
        <v>0</v>
      </c>
      <c r="I21" s="87">
        <f>0</f>
        <v>0</v>
      </c>
      <c r="J21" s="42">
        <f t="shared" si="0"/>
        <v>266</v>
      </c>
    </row>
    <row r="22" spans="2:10" x14ac:dyDescent="0.3">
      <c r="B22" s="226" t="s">
        <v>621</v>
      </c>
      <c r="C22" s="87">
        <v>544</v>
      </c>
      <c r="D22" s="205">
        <f>0</f>
        <v>0</v>
      </c>
      <c r="E22" s="48">
        <f>0</f>
        <v>0</v>
      </c>
      <c r="F22" s="48">
        <f>0</f>
        <v>0</v>
      </c>
      <c r="G22" s="48">
        <f>0</f>
        <v>0</v>
      </c>
      <c r="H22" s="205">
        <f>0</f>
        <v>0</v>
      </c>
      <c r="I22" s="87">
        <f>0</f>
        <v>0</v>
      </c>
      <c r="J22" s="42">
        <f t="shared" si="0"/>
        <v>544</v>
      </c>
    </row>
    <row r="23" spans="2:10" x14ac:dyDescent="0.3">
      <c r="B23" s="226" t="s">
        <v>622</v>
      </c>
      <c r="C23" s="87">
        <v>97</v>
      </c>
      <c r="D23" s="205">
        <v>10</v>
      </c>
      <c r="E23" s="48">
        <f>0</f>
        <v>0</v>
      </c>
      <c r="F23" s="48">
        <f>0</f>
        <v>0</v>
      </c>
      <c r="G23" s="48">
        <f>0</f>
        <v>0</v>
      </c>
      <c r="H23" s="205">
        <f>0</f>
        <v>0</v>
      </c>
      <c r="I23" s="87">
        <f>0</f>
        <v>0</v>
      </c>
      <c r="J23" s="42">
        <f t="shared" si="0"/>
        <v>107</v>
      </c>
    </row>
    <row r="24" spans="2:10" x14ac:dyDescent="0.3">
      <c r="B24" s="226" t="s">
        <v>623</v>
      </c>
      <c r="C24" s="87">
        <v>265</v>
      </c>
      <c r="D24" s="205">
        <f>0</f>
        <v>0</v>
      </c>
      <c r="E24" s="48">
        <f>0</f>
        <v>0</v>
      </c>
      <c r="F24" s="48">
        <v>5</v>
      </c>
      <c r="G24" s="48">
        <f>0</f>
        <v>0</v>
      </c>
      <c r="H24" s="205">
        <v>2</v>
      </c>
      <c r="I24" s="87">
        <f>0</f>
        <v>0</v>
      </c>
      <c r="J24" s="42">
        <f t="shared" si="0"/>
        <v>272</v>
      </c>
    </row>
    <row r="25" spans="2:10" x14ac:dyDescent="0.3">
      <c r="B25" s="226" t="s">
        <v>624</v>
      </c>
      <c r="C25" s="87">
        <v>168</v>
      </c>
      <c r="D25" s="205">
        <f>0</f>
        <v>0</v>
      </c>
      <c r="E25" s="48">
        <f>0</f>
        <v>0</v>
      </c>
      <c r="F25" s="48">
        <v>4</v>
      </c>
      <c r="G25" s="48">
        <f>0</f>
        <v>0</v>
      </c>
      <c r="H25" s="205">
        <f>0</f>
        <v>0</v>
      </c>
      <c r="I25" s="87">
        <f>0</f>
        <v>0</v>
      </c>
      <c r="J25" s="42">
        <f t="shared" si="0"/>
        <v>172</v>
      </c>
    </row>
    <row r="26" spans="2:10" x14ac:dyDescent="0.3">
      <c r="B26" s="226" t="s">
        <v>625</v>
      </c>
      <c r="C26" s="87">
        <v>303</v>
      </c>
      <c r="D26" s="205">
        <v>20</v>
      </c>
      <c r="E26" s="48">
        <v>21</v>
      </c>
      <c r="F26" s="48">
        <v>134</v>
      </c>
      <c r="G26" s="48">
        <f>0</f>
        <v>0</v>
      </c>
      <c r="H26" s="205">
        <f>0</f>
        <v>0</v>
      </c>
      <c r="I26" s="87">
        <f>0</f>
        <v>0</v>
      </c>
      <c r="J26" s="42">
        <f t="shared" si="0"/>
        <v>478</v>
      </c>
    </row>
    <row r="27" spans="2:10" x14ac:dyDescent="0.3">
      <c r="B27" s="226" t="s">
        <v>626</v>
      </c>
      <c r="C27" s="87">
        <v>750</v>
      </c>
      <c r="D27" s="205">
        <v>6</v>
      </c>
      <c r="E27" s="48">
        <v>6</v>
      </c>
      <c r="F27" s="48">
        <v>197</v>
      </c>
      <c r="G27" s="48">
        <f>0</f>
        <v>0</v>
      </c>
      <c r="H27" s="205">
        <f>0</f>
        <v>0</v>
      </c>
      <c r="I27" s="87">
        <f>0</f>
        <v>0</v>
      </c>
      <c r="J27" s="42">
        <f t="shared" si="0"/>
        <v>959</v>
      </c>
    </row>
    <row r="28" spans="2:10" x14ac:dyDescent="0.3">
      <c r="B28" s="226" t="s">
        <v>627</v>
      </c>
      <c r="C28" s="87">
        <v>958</v>
      </c>
      <c r="D28" s="205">
        <v>49</v>
      </c>
      <c r="E28" s="48">
        <v>6</v>
      </c>
      <c r="F28" s="48">
        <v>12</v>
      </c>
      <c r="G28" s="48">
        <v>1</v>
      </c>
      <c r="H28" s="205">
        <f>0</f>
        <v>0</v>
      </c>
      <c r="I28" s="87">
        <f>0</f>
        <v>0</v>
      </c>
      <c r="J28" s="42">
        <f t="shared" si="0"/>
        <v>1026</v>
      </c>
    </row>
    <row r="29" spans="2:10" x14ac:dyDescent="0.3">
      <c r="B29" s="226" t="s">
        <v>628</v>
      </c>
      <c r="C29" s="87">
        <v>610</v>
      </c>
      <c r="D29" s="205">
        <v>39</v>
      </c>
      <c r="E29" s="48">
        <v>38</v>
      </c>
      <c r="F29" s="48">
        <v>35</v>
      </c>
      <c r="G29" s="48">
        <v>7</v>
      </c>
      <c r="H29" s="205">
        <v>26</v>
      </c>
      <c r="I29" s="87">
        <f>0</f>
        <v>0</v>
      </c>
      <c r="J29" s="42">
        <f t="shared" si="0"/>
        <v>755</v>
      </c>
    </row>
    <row r="30" spans="2:10" x14ac:dyDescent="0.3">
      <c r="B30" s="226" t="s">
        <v>629</v>
      </c>
      <c r="C30" s="87">
        <v>1573</v>
      </c>
      <c r="D30" s="205">
        <v>64</v>
      </c>
      <c r="E30" s="48">
        <v>42</v>
      </c>
      <c r="F30" s="48">
        <v>655</v>
      </c>
      <c r="G30" s="48">
        <f>0</f>
        <v>0</v>
      </c>
      <c r="H30" s="205">
        <f>0</f>
        <v>0</v>
      </c>
      <c r="I30" s="87">
        <f>0</f>
        <v>0</v>
      </c>
      <c r="J30" s="42">
        <f t="shared" si="0"/>
        <v>2334</v>
      </c>
    </row>
    <row r="31" spans="2:10" x14ac:dyDescent="0.3">
      <c r="B31" s="226" t="s">
        <v>630</v>
      </c>
      <c r="C31" s="87">
        <v>2901</v>
      </c>
      <c r="D31" s="205">
        <v>110</v>
      </c>
      <c r="E31" s="48">
        <v>26</v>
      </c>
      <c r="F31" s="48">
        <v>562</v>
      </c>
      <c r="G31" s="48">
        <f>0</f>
        <v>0</v>
      </c>
      <c r="H31" s="205">
        <f>0</f>
        <v>0</v>
      </c>
      <c r="I31" s="87">
        <f>0</f>
        <v>0</v>
      </c>
      <c r="J31" s="42">
        <f t="shared" si="0"/>
        <v>3599</v>
      </c>
    </row>
    <row r="32" spans="2:10" x14ac:dyDescent="0.3">
      <c r="B32" s="226" t="s">
        <v>631</v>
      </c>
      <c r="C32" s="87">
        <v>2544</v>
      </c>
      <c r="D32" s="205">
        <v>170</v>
      </c>
      <c r="E32" s="48">
        <v>61</v>
      </c>
      <c r="F32" s="48">
        <v>548</v>
      </c>
      <c r="G32" s="48">
        <f>0</f>
        <v>0</v>
      </c>
      <c r="H32" s="205">
        <v>20</v>
      </c>
      <c r="I32" s="87">
        <f>0</f>
        <v>0</v>
      </c>
      <c r="J32" s="42">
        <f t="shared" si="0"/>
        <v>3343</v>
      </c>
    </row>
    <row r="33" spans="2:10" x14ac:dyDescent="0.3">
      <c r="B33" s="226" t="s">
        <v>632</v>
      </c>
      <c r="C33" s="87">
        <v>4339</v>
      </c>
      <c r="D33" s="205">
        <v>249</v>
      </c>
      <c r="E33" s="48">
        <v>95</v>
      </c>
      <c r="F33" s="48">
        <v>578</v>
      </c>
      <c r="G33" s="48">
        <f>0</f>
        <v>0</v>
      </c>
      <c r="H33" s="205">
        <v>9</v>
      </c>
      <c r="I33" s="87">
        <f>0</f>
        <v>0</v>
      </c>
      <c r="J33" s="42">
        <f t="shared" si="0"/>
        <v>5270</v>
      </c>
    </row>
    <row r="34" spans="2:10" x14ac:dyDescent="0.3">
      <c r="B34" s="226" t="s">
        <v>633</v>
      </c>
      <c r="C34" s="87">
        <v>4858</v>
      </c>
      <c r="D34" s="205">
        <v>273</v>
      </c>
      <c r="E34" s="48">
        <v>215</v>
      </c>
      <c r="F34" s="48">
        <v>730</v>
      </c>
      <c r="G34" s="48">
        <v>7</v>
      </c>
      <c r="H34" s="205">
        <v>95</v>
      </c>
      <c r="I34" s="87">
        <f>0</f>
        <v>0</v>
      </c>
      <c r="J34" s="42">
        <f t="shared" si="0"/>
        <v>6178</v>
      </c>
    </row>
    <row r="35" spans="2:10" x14ac:dyDescent="0.3">
      <c r="B35" s="226" t="s">
        <v>634</v>
      </c>
      <c r="C35" s="87">
        <v>4988</v>
      </c>
      <c r="D35" s="205">
        <v>283</v>
      </c>
      <c r="E35" s="48">
        <v>137</v>
      </c>
      <c r="F35" s="48">
        <v>1337</v>
      </c>
      <c r="G35" s="48">
        <v>4</v>
      </c>
      <c r="H35" s="205">
        <v>34</v>
      </c>
      <c r="I35" s="87">
        <f>0</f>
        <v>0</v>
      </c>
      <c r="J35" s="42">
        <f t="shared" si="0"/>
        <v>6783</v>
      </c>
    </row>
    <row r="36" spans="2:10" x14ac:dyDescent="0.3">
      <c r="B36" s="226" t="s">
        <v>635</v>
      </c>
      <c r="C36" s="87">
        <v>5593</v>
      </c>
      <c r="D36" s="205">
        <v>389</v>
      </c>
      <c r="E36" s="48">
        <v>505</v>
      </c>
      <c r="F36" s="48">
        <v>1425</v>
      </c>
      <c r="G36" s="48">
        <v>8</v>
      </c>
      <c r="H36" s="205">
        <v>27</v>
      </c>
      <c r="I36" s="87">
        <f>0</f>
        <v>0</v>
      </c>
      <c r="J36" s="42">
        <f t="shared" si="0"/>
        <v>7947</v>
      </c>
    </row>
    <row r="37" spans="2:10" x14ac:dyDescent="0.3">
      <c r="B37" s="226" t="s">
        <v>636</v>
      </c>
      <c r="C37" s="87">
        <v>2914</v>
      </c>
      <c r="D37" s="205">
        <v>330</v>
      </c>
      <c r="E37" s="48">
        <v>293</v>
      </c>
      <c r="F37" s="48">
        <v>1273</v>
      </c>
      <c r="G37" s="48">
        <v>12</v>
      </c>
      <c r="H37" s="205">
        <v>53</v>
      </c>
      <c r="I37" s="87">
        <f>0</f>
        <v>0</v>
      </c>
      <c r="J37" s="42">
        <f t="shared" si="0"/>
        <v>4875</v>
      </c>
    </row>
    <row r="38" spans="2:10" x14ac:dyDescent="0.3">
      <c r="B38" s="226" t="s">
        <v>637</v>
      </c>
      <c r="C38" s="87">
        <v>1816</v>
      </c>
      <c r="D38" s="205">
        <v>307</v>
      </c>
      <c r="E38" s="48">
        <v>407</v>
      </c>
      <c r="F38" s="48">
        <v>535</v>
      </c>
      <c r="G38" s="48">
        <v>31</v>
      </c>
      <c r="H38" s="205">
        <v>77</v>
      </c>
      <c r="I38" s="87">
        <f>0</f>
        <v>0</v>
      </c>
      <c r="J38" s="42">
        <f t="shared" si="0"/>
        <v>3173</v>
      </c>
    </row>
    <row r="39" spans="2:10" x14ac:dyDescent="0.3">
      <c r="B39" s="226" t="s">
        <v>638</v>
      </c>
      <c r="C39" s="87">
        <v>1420</v>
      </c>
      <c r="D39" s="205">
        <v>282</v>
      </c>
      <c r="E39" s="48">
        <v>681</v>
      </c>
      <c r="F39" s="48">
        <v>1100</v>
      </c>
      <c r="G39" s="48">
        <f>0</f>
        <v>0</v>
      </c>
      <c r="H39" s="205">
        <v>283</v>
      </c>
      <c r="I39" s="87">
        <f>0</f>
        <v>0</v>
      </c>
      <c r="J39" s="42">
        <f t="shared" si="0"/>
        <v>3766</v>
      </c>
    </row>
    <row r="40" spans="2:10" x14ac:dyDescent="0.3">
      <c r="B40" s="226" t="s">
        <v>639</v>
      </c>
      <c r="C40" s="87">
        <v>2155</v>
      </c>
      <c r="D40" s="205">
        <v>230</v>
      </c>
      <c r="E40" s="48">
        <v>590</v>
      </c>
      <c r="F40" s="48">
        <v>822</v>
      </c>
      <c r="G40" s="48">
        <f>0</f>
        <v>0</v>
      </c>
      <c r="H40" s="205">
        <v>457</v>
      </c>
      <c r="I40" s="87">
        <f>0</f>
        <v>0</v>
      </c>
      <c r="J40" s="42">
        <f t="shared" si="0"/>
        <v>4254</v>
      </c>
    </row>
    <row r="41" spans="2:10" x14ac:dyDescent="0.3">
      <c r="B41" s="226" t="s">
        <v>640</v>
      </c>
      <c r="C41" s="87">
        <v>810</v>
      </c>
      <c r="D41" s="205">
        <v>111</v>
      </c>
      <c r="E41" s="48">
        <v>205</v>
      </c>
      <c r="F41" s="48">
        <v>640</v>
      </c>
      <c r="G41" s="48">
        <v>1</v>
      </c>
      <c r="H41" s="205">
        <v>225</v>
      </c>
      <c r="I41" s="87">
        <f>0</f>
        <v>0</v>
      </c>
      <c r="J41" s="42">
        <f t="shared" si="0"/>
        <v>1992</v>
      </c>
    </row>
    <row r="42" spans="2:10" x14ac:dyDescent="0.3">
      <c r="B42" s="226" t="s">
        <v>641</v>
      </c>
      <c r="C42" s="87">
        <v>228</v>
      </c>
      <c r="D42" s="205">
        <v>47</v>
      </c>
      <c r="E42" s="48">
        <v>142</v>
      </c>
      <c r="F42" s="48">
        <v>140</v>
      </c>
      <c r="G42" s="48">
        <v>2</v>
      </c>
      <c r="H42" s="205">
        <v>176</v>
      </c>
      <c r="I42" s="87">
        <f>0</f>
        <v>0</v>
      </c>
      <c r="J42" s="42">
        <f t="shared" si="0"/>
        <v>735</v>
      </c>
    </row>
    <row r="43" spans="2:10" x14ac:dyDescent="0.3">
      <c r="B43" s="226" t="s">
        <v>642</v>
      </c>
      <c r="C43" s="87">
        <v>554</v>
      </c>
      <c r="D43" s="205">
        <v>58</v>
      </c>
      <c r="E43" s="48">
        <v>146</v>
      </c>
      <c r="F43" s="48">
        <v>277</v>
      </c>
      <c r="G43" s="48">
        <f>0</f>
        <v>0</v>
      </c>
      <c r="H43" s="205">
        <v>7</v>
      </c>
      <c r="I43" s="87">
        <v>70</v>
      </c>
      <c r="J43" s="42">
        <f t="shared" si="0"/>
        <v>1112</v>
      </c>
    </row>
    <row r="44" spans="2:10" x14ac:dyDescent="0.3">
      <c r="B44" s="226" t="s">
        <v>643</v>
      </c>
      <c r="C44" s="87">
        <v>512</v>
      </c>
      <c r="D44" s="205">
        <v>105</v>
      </c>
      <c r="E44" s="48">
        <v>266</v>
      </c>
      <c r="F44" s="48">
        <v>235</v>
      </c>
      <c r="G44" s="48">
        <f>0</f>
        <v>0</v>
      </c>
      <c r="H44" s="205">
        <v>19</v>
      </c>
      <c r="I44" s="87">
        <v>42</v>
      </c>
      <c r="J44" s="42">
        <f t="shared" si="0"/>
        <v>1179</v>
      </c>
    </row>
    <row r="45" spans="2:10" x14ac:dyDescent="0.3">
      <c r="B45" s="226" t="s">
        <v>644</v>
      </c>
      <c r="C45" s="87">
        <v>1950</v>
      </c>
      <c r="D45" s="205">
        <v>162</v>
      </c>
      <c r="E45" s="48">
        <v>393</v>
      </c>
      <c r="F45" s="48">
        <v>1035</v>
      </c>
      <c r="G45" s="48">
        <v>12</v>
      </c>
      <c r="H45" s="205">
        <v>168</v>
      </c>
      <c r="I45" s="87">
        <v>36</v>
      </c>
      <c r="J45" s="42">
        <f t="shared" si="0"/>
        <v>3756</v>
      </c>
    </row>
    <row r="46" spans="2:10" x14ac:dyDescent="0.3">
      <c r="B46" s="226" t="s">
        <v>645</v>
      </c>
      <c r="C46" s="87">
        <v>1791</v>
      </c>
      <c r="D46" s="205">
        <v>164</v>
      </c>
      <c r="E46" s="48">
        <v>262</v>
      </c>
      <c r="F46" s="48">
        <v>1733</v>
      </c>
      <c r="G46" s="48">
        <f>0</f>
        <v>0</v>
      </c>
      <c r="H46" s="205">
        <v>253</v>
      </c>
      <c r="I46" s="87">
        <v>116</v>
      </c>
      <c r="J46" s="42">
        <f t="shared" si="0"/>
        <v>4319</v>
      </c>
    </row>
    <row r="47" spans="2:10" x14ac:dyDescent="0.3">
      <c r="B47" s="226" t="s">
        <v>646</v>
      </c>
      <c r="C47" s="87">
        <v>1869</v>
      </c>
      <c r="D47" s="205">
        <v>383</v>
      </c>
      <c r="E47" s="48">
        <v>567</v>
      </c>
      <c r="F47" s="48">
        <v>1448</v>
      </c>
      <c r="G47" s="48">
        <f>0</f>
        <v>0</v>
      </c>
      <c r="H47" s="205">
        <v>115</v>
      </c>
      <c r="I47" s="87">
        <v>50</v>
      </c>
      <c r="J47" s="42">
        <f>SUM(C47:I47)</f>
        <v>4432</v>
      </c>
    </row>
    <row r="48" spans="2:10" x14ac:dyDescent="0.3">
      <c r="B48" s="225" t="s">
        <v>647</v>
      </c>
      <c r="C48" s="88">
        <f>SUM(C7:C47)</f>
        <v>47865</v>
      </c>
      <c r="D48" s="206">
        <f t="shared" ref="D48:J48" si="1">SUM(D7:D47)</f>
        <v>3855</v>
      </c>
      <c r="E48" s="49">
        <f t="shared" si="1"/>
        <v>5104</v>
      </c>
      <c r="F48" s="49">
        <f t="shared" si="1"/>
        <v>15578</v>
      </c>
      <c r="G48" s="49">
        <f t="shared" si="1"/>
        <v>85</v>
      </c>
      <c r="H48" s="206">
        <f t="shared" si="1"/>
        <v>2057</v>
      </c>
      <c r="I48" s="88">
        <f t="shared" si="1"/>
        <v>314</v>
      </c>
      <c r="J48" s="43">
        <f t="shared" si="1"/>
        <v>74858</v>
      </c>
    </row>
    <row r="49" spans="2:11" x14ac:dyDescent="0.3">
      <c r="B49" s="225"/>
      <c r="C49" s="77"/>
      <c r="D49" s="223"/>
      <c r="E49" s="27"/>
      <c r="F49" s="27"/>
      <c r="G49" s="27"/>
      <c r="H49" s="223"/>
      <c r="I49" s="77"/>
      <c r="J49" s="224"/>
    </row>
    <row r="50" spans="2:11" x14ac:dyDescent="0.3">
      <c r="B50" s="225"/>
      <c r="C50" s="77"/>
      <c r="D50" s="223"/>
      <c r="E50" s="27"/>
      <c r="F50" s="27"/>
      <c r="G50" s="27"/>
      <c r="H50" s="223"/>
      <c r="I50" s="77"/>
      <c r="J50" s="224"/>
    </row>
    <row r="51" spans="2:11" x14ac:dyDescent="0.3">
      <c r="B51" s="225"/>
      <c r="C51" s="77"/>
      <c r="D51" s="223"/>
      <c r="E51" s="27"/>
      <c r="F51" s="27"/>
      <c r="G51" s="27"/>
      <c r="H51" s="223"/>
      <c r="I51" s="77"/>
      <c r="J51" s="224"/>
    </row>
    <row r="52" spans="2:11" x14ac:dyDescent="0.3">
      <c r="B52" s="225"/>
      <c r="C52" s="77"/>
      <c r="D52" s="223"/>
      <c r="E52" s="27"/>
      <c r="F52" s="27"/>
      <c r="G52" s="27"/>
      <c r="H52" s="223"/>
      <c r="I52" s="77"/>
      <c r="J52" s="224"/>
    </row>
    <row r="53" spans="2:11" x14ac:dyDescent="0.3">
      <c r="B53" s="226" t="s">
        <v>648</v>
      </c>
      <c r="C53" s="87">
        <v>2359</v>
      </c>
      <c r="D53" s="205">
        <v>312</v>
      </c>
      <c r="E53" s="48">
        <v>459</v>
      </c>
      <c r="F53" s="48">
        <v>1705</v>
      </c>
      <c r="G53" s="48">
        <v>0</v>
      </c>
      <c r="H53" s="205">
        <v>154</v>
      </c>
      <c r="I53" s="87">
        <v>115</v>
      </c>
      <c r="J53" s="42">
        <f t="shared" ref="J53:J54" si="2">SUM(C53:I53)</f>
        <v>5104</v>
      </c>
    </row>
    <row r="54" spans="2:11" x14ac:dyDescent="0.3">
      <c r="B54" s="226" t="s">
        <v>649</v>
      </c>
      <c r="C54" s="87">
        <v>2115</v>
      </c>
      <c r="D54" s="205">
        <v>180</v>
      </c>
      <c r="E54" s="48">
        <v>473</v>
      </c>
      <c r="F54" s="48">
        <v>2541</v>
      </c>
      <c r="G54" s="48">
        <v>8</v>
      </c>
      <c r="H54" s="205">
        <v>51</v>
      </c>
      <c r="I54" s="87">
        <v>93</v>
      </c>
      <c r="J54" s="42">
        <f t="shared" si="2"/>
        <v>5461</v>
      </c>
    </row>
    <row r="55" spans="2:11" x14ac:dyDescent="0.3">
      <c r="B55" s="225" t="s">
        <v>650</v>
      </c>
      <c r="C55" s="88">
        <f>SUM(C53:C54)</f>
        <v>4474</v>
      </c>
      <c r="D55" s="206">
        <f t="shared" ref="D55:I55" si="3">SUM(D53:D54)</f>
        <v>492</v>
      </c>
      <c r="E55" s="49">
        <f t="shared" si="3"/>
        <v>932</v>
      </c>
      <c r="F55" s="49">
        <f t="shared" si="3"/>
        <v>4246</v>
      </c>
      <c r="G55" s="49">
        <f t="shared" si="3"/>
        <v>8</v>
      </c>
      <c r="H55" s="206">
        <f t="shared" si="3"/>
        <v>205</v>
      </c>
      <c r="I55" s="88">
        <f t="shared" si="3"/>
        <v>208</v>
      </c>
      <c r="J55" s="43">
        <f>SUM(C55:I55)</f>
        <v>10565</v>
      </c>
    </row>
    <row r="56" spans="2:11" x14ac:dyDescent="0.3">
      <c r="B56" s="225"/>
      <c r="C56" s="77"/>
      <c r="D56" s="223"/>
      <c r="E56" s="27"/>
      <c r="F56" s="27"/>
      <c r="G56" s="27"/>
      <c r="H56" s="223"/>
      <c r="I56" s="77"/>
      <c r="J56" s="224"/>
    </row>
    <row r="57" spans="2:11" x14ac:dyDescent="0.3">
      <c r="B57" s="316" t="s">
        <v>106</v>
      </c>
      <c r="C57" s="88">
        <f>C55+C48</f>
        <v>52339</v>
      </c>
      <c r="D57" s="43">
        <f t="shared" ref="D57:G57" si="4">D55+D48</f>
        <v>4347</v>
      </c>
      <c r="E57" s="43">
        <f t="shared" si="4"/>
        <v>6036</v>
      </c>
      <c r="F57" s="206">
        <f t="shared" si="4"/>
        <v>19824</v>
      </c>
      <c r="G57" s="49">
        <f t="shared" si="4"/>
        <v>93</v>
      </c>
      <c r="H57" s="88">
        <f>H55+H48</f>
        <v>2262</v>
      </c>
      <c r="I57" s="43">
        <f>I55+I48</f>
        <v>522</v>
      </c>
      <c r="J57" s="413">
        <f>J55+J48</f>
        <v>85423</v>
      </c>
    </row>
    <row r="58" spans="2:11" ht="15" thickBot="1" x14ac:dyDescent="0.35">
      <c r="B58" s="28"/>
      <c r="C58" s="315">
        <f>C57/$J$57*100</f>
        <v>61.270383854465429</v>
      </c>
      <c r="D58" s="314">
        <f t="shared" ref="D58:J58" si="5">D57/$J$57*100</f>
        <v>5.0887934162930364</v>
      </c>
      <c r="E58" s="314">
        <f t="shared" si="5"/>
        <v>7.0660126663779081</v>
      </c>
      <c r="F58" s="90">
        <f t="shared" si="5"/>
        <v>23.206864661742156</v>
      </c>
      <c r="G58" s="47">
        <f t="shared" si="5"/>
        <v>0.10886997647003734</v>
      </c>
      <c r="H58" s="315">
        <f t="shared" si="5"/>
        <v>2.6479987825292954</v>
      </c>
      <c r="I58" s="314">
        <f t="shared" si="5"/>
        <v>0.61107664212214508</v>
      </c>
      <c r="J58" s="414">
        <f t="shared" si="5"/>
        <v>100</v>
      </c>
      <c r="K58" s="412"/>
    </row>
    <row r="59" spans="2:11" x14ac:dyDescent="0.3">
      <c r="B59" s="478" t="s">
        <v>1298</v>
      </c>
      <c r="C59" s="478"/>
      <c r="D59" s="478"/>
      <c r="E59" s="478"/>
      <c r="F59" s="478"/>
      <c r="G59" s="478"/>
      <c r="H59" s="478"/>
      <c r="I59" s="478"/>
      <c r="J59" s="478"/>
    </row>
    <row r="60" spans="2:11" ht="40.5" customHeight="1" x14ac:dyDescent="0.3">
      <c r="B60" s="541" t="s">
        <v>1301</v>
      </c>
      <c r="C60" s="541"/>
      <c r="D60" s="541"/>
      <c r="E60" s="541"/>
      <c r="F60" s="541"/>
      <c r="G60" s="541"/>
      <c r="H60" s="541"/>
      <c r="I60" s="541"/>
      <c r="J60" s="541"/>
    </row>
  </sheetData>
  <mergeCells count="4">
    <mergeCell ref="B2:B3"/>
    <mergeCell ref="C2:I2"/>
    <mergeCell ref="J2:J3"/>
    <mergeCell ref="B60:J60"/>
  </mergeCells>
  <pageMargins left="0.511811024" right="0.511811024" top="0.78740157499999996" bottom="0.78740157499999996" header="0.31496062000000002" footer="0.31496062000000002"/>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M59"/>
  <sheetViews>
    <sheetView showGridLines="0" workbookViewId="0"/>
  </sheetViews>
  <sheetFormatPr defaultRowHeight="14.4" x14ac:dyDescent="0.3"/>
  <cols>
    <col min="2" max="2" width="25.6640625" customWidth="1"/>
    <col min="3" max="3" width="11.5546875" bestFit="1" customWidth="1"/>
    <col min="4" max="5" width="9.5546875" bestFit="1" customWidth="1"/>
    <col min="6" max="6" width="10.5546875" bestFit="1" customWidth="1"/>
    <col min="7" max="7" width="9.33203125" bestFit="1" customWidth="1"/>
    <col min="8" max="8" width="9.5546875" bestFit="1" customWidth="1"/>
    <col min="9" max="9" width="9.33203125" bestFit="1" customWidth="1"/>
    <col min="10" max="10" width="9.6640625" bestFit="1" customWidth="1"/>
  </cols>
  <sheetData>
    <row r="1" spans="2:13" ht="15" thickBot="1" x14ac:dyDescent="0.35">
      <c r="B1" s="516" t="s">
        <v>651</v>
      </c>
      <c r="C1" s="516"/>
      <c r="D1" s="516"/>
      <c r="E1" s="516"/>
      <c r="F1" s="516"/>
      <c r="G1" s="516"/>
      <c r="H1" s="516"/>
      <c r="I1" s="516"/>
      <c r="J1" s="516"/>
      <c r="K1" s="465"/>
      <c r="L1" s="465"/>
      <c r="M1" s="465"/>
    </row>
    <row r="2" spans="2:13" ht="15" thickBot="1" x14ac:dyDescent="0.35">
      <c r="B2" s="527" t="s">
        <v>522</v>
      </c>
      <c r="C2" s="531" t="s">
        <v>428</v>
      </c>
      <c r="D2" s="533"/>
      <c r="E2" s="533"/>
      <c r="F2" s="533"/>
      <c r="G2" s="533"/>
      <c r="H2" s="533"/>
      <c r="I2" s="532"/>
      <c r="J2" s="534" t="s">
        <v>27</v>
      </c>
    </row>
    <row r="3" spans="2:13" ht="27" thickBot="1" x14ac:dyDescent="0.35">
      <c r="B3" s="528"/>
      <c r="C3" s="215" t="s">
        <v>2</v>
      </c>
      <c r="D3" s="212" t="s">
        <v>4</v>
      </c>
      <c r="E3" s="210" t="s">
        <v>3</v>
      </c>
      <c r="F3" s="210" t="s">
        <v>429</v>
      </c>
      <c r="G3" s="210" t="s">
        <v>10</v>
      </c>
      <c r="H3" s="272" t="s">
        <v>8</v>
      </c>
      <c r="I3" s="210" t="s">
        <v>1370</v>
      </c>
      <c r="J3" s="535"/>
    </row>
    <row r="4" spans="2:13" ht="26.4" x14ac:dyDescent="0.3">
      <c r="B4" s="63"/>
      <c r="C4" s="231" t="s">
        <v>152</v>
      </c>
      <c r="D4" s="216" t="s">
        <v>152</v>
      </c>
      <c r="E4" s="218" t="s">
        <v>152</v>
      </c>
      <c r="F4" s="218" t="s">
        <v>152</v>
      </c>
      <c r="G4" s="218" t="s">
        <v>152</v>
      </c>
      <c r="H4" s="216" t="s">
        <v>152</v>
      </c>
      <c r="I4" s="231" t="s">
        <v>152</v>
      </c>
      <c r="J4" s="217" t="s">
        <v>152</v>
      </c>
    </row>
    <row r="5" spans="2:13" x14ac:dyDescent="0.3">
      <c r="B5" s="226" t="s">
        <v>652</v>
      </c>
      <c r="C5" s="220">
        <v>67.03</v>
      </c>
      <c r="D5" s="54">
        <v>0</v>
      </c>
      <c r="E5" s="45">
        <v>0</v>
      </c>
      <c r="F5" s="45">
        <v>0</v>
      </c>
      <c r="G5" s="45">
        <v>0</v>
      </c>
      <c r="H5" s="54">
        <v>0</v>
      </c>
      <c r="I5" s="220">
        <v>0</v>
      </c>
      <c r="J5" s="308">
        <f>SUM(C5:I5)</f>
        <v>67.03</v>
      </c>
    </row>
    <row r="6" spans="2:13" x14ac:dyDescent="0.3">
      <c r="B6" s="226" t="s">
        <v>607</v>
      </c>
      <c r="C6" s="220">
        <v>0</v>
      </c>
      <c r="D6" s="54">
        <v>0</v>
      </c>
      <c r="E6" s="45">
        <v>0</v>
      </c>
      <c r="F6" s="45">
        <v>0</v>
      </c>
      <c r="G6" s="45">
        <v>0</v>
      </c>
      <c r="H6" s="54">
        <v>0</v>
      </c>
      <c r="I6" s="220">
        <v>0</v>
      </c>
      <c r="J6" s="219">
        <f t="shared" ref="J6:J48" si="0">SUM(C6:I6)</f>
        <v>0</v>
      </c>
    </row>
    <row r="7" spans="2:13" x14ac:dyDescent="0.3">
      <c r="B7" s="226" t="s">
        <v>608</v>
      </c>
      <c r="C7" s="220">
        <v>0.92</v>
      </c>
      <c r="D7" s="54">
        <v>0</v>
      </c>
      <c r="E7" s="45">
        <v>0</v>
      </c>
      <c r="F7" s="45">
        <v>0</v>
      </c>
      <c r="G7" s="45">
        <v>0</v>
      </c>
      <c r="H7" s="54">
        <v>0</v>
      </c>
      <c r="I7" s="220">
        <v>0</v>
      </c>
      <c r="J7" s="219">
        <f t="shared" si="0"/>
        <v>0.92</v>
      </c>
    </row>
    <row r="8" spans="2:13" x14ac:dyDescent="0.3">
      <c r="B8" s="226" t="s">
        <v>609</v>
      </c>
      <c r="C8" s="220">
        <v>0</v>
      </c>
      <c r="D8" s="54">
        <v>0</v>
      </c>
      <c r="E8" s="45">
        <v>0</v>
      </c>
      <c r="F8" s="45">
        <v>0</v>
      </c>
      <c r="G8" s="45">
        <v>0</v>
      </c>
      <c r="H8" s="54">
        <v>0</v>
      </c>
      <c r="I8" s="220">
        <v>0</v>
      </c>
      <c r="J8" s="219">
        <f t="shared" si="0"/>
        <v>0</v>
      </c>
    </row>
    <row r="9" spans="2:13" x14ac:dyDescent="0.3">
      <c r="B9" s="226" t="s">
        <v>610</v>
      </c>
      <c r="C9" s="220">
        <v>0</v>
      </c>
      <c r="D9" s="54">
        <v>0</v>
      </c>
      <c r="E9" s="45">
        <v>0</v>
      </c>
      <c r="F9" s="45">
        <v>0</v>
      </c>
      <c r="G9" s="45">
        <v>0</v>
      </c>
      <c r="H9" s="54">
        <v>0</v>
      </c>
      <c r="I9" s="220">
        <v>0</v>
      </c>
      <c r="J9" s="219">
        <f t="shared" si="0"/>
        <v>0</v>
      </c>
    </row>
    <row r="10" spans="2:13" x14ac:dyDescent="0.3">
      <c r="B10" s="226" t="s">
        <v>611</v>
      </c>
      <c r="C10" s="220">
        <v>0</v>
      </c>
      <c r="D10" s="54">
        <v>0</v>
      </c>
      <c r="E10" s="45">
        <v>0</v>
      </c>
      <c r="F10" s="45">
        <v>0</v>
      </c>
      <c r="G10" s="45">
        <v>0</v>
      </c>
      <c r="H10" s="54">
        <v>0</v>
      </c>
      <c r="I10" s="220">
        <v>0</v>
      </c>
      <c r="J10" s="219">
        <f t="shared" si="0"/>
        <v>0</v>
      </c>
    </row>
    <row r="11" spans="2:13" x14ac:dyDescent="0.3">
      <c r="B11" s="226" t="s">
        <v>612</v>
      </c>
      <c r="C11" s="220">
        <v>11.36</v>
      </c>
      <c r="D11" s="54">
        <v>0</v>
      </c>
      <c r="E11" s="45">
        <v>0</v>
      </c>
      <c r="F11" s="45">
        <v>0</v>
      </c>
      <c r="G11" s="45">
        <v>0</v>
      </c>
      <c r="H11" s="54">
        <v>0</v>
      </c>
      <c r="I11" s="220">
        <v>0</v>
      </c>
      <c r="J11" s="219">
        <f t="shared" si="0"/>
        <v>11.36</v>
      </c>
    </row>
    <row r="12" spans="2:13" x14ac:dyDescent="0.3">
      <c r="B12" s="226" t="s">
        <v>613</v>
      </c>
      <c r="C12" s="220">
        <v>8.1</v>
      </c>
      <c r="D12" s="54">
        <v>0</v>
      </c>
      <c r="E12" s="45">
        <v>0</v>
      </c>
      <c r="F12" s="45">
        <v>20.07</v>
      </c>
      <c r="G12" s="45">
        <v>0</v>
      </c>
      <c r="H12" s="54">
        <v>0</v>
      </c>
      <c r="I12" s="220">
        <v>0</v>
      </c>
      <c r="J12" s="219">
        <f t="shared" si="0"/>
        <v>28.17</v>
      </c>
    </row>
    <row r="13" spans="2:13" x14ac:dyDescent="0.3">
      <c r="B13" s="226" t="s">
        <v>614</v>
      </c>
      <c r="C13" s="220">
        <v>27.03</v>
      </c>
      <c r="D13" s="54">
        <v>0</v>
      </c>
      <c r="E13" s="45">
        <v>0</v>
      </c>
      <c r="F13" s="45">
        <v>5.58</v>
      </c>
      <c r="G13" s="45">
        <v>0</v>
      </c>
      <c r="H13" s="54">
        <v>0</v>
      </c>
      <c r="I13" s="220">
        <v>0</v>
      </c>
      <c r="J13" s="219">
        <f t="shared" si="0"/>
        <v>32.61</v>
      </c>
    </row>
    <row r="14" spans="2:13" x14ac:dyDescent="0.3">
      <c r="B14" s="226" t="s">
        <v>615</v>
      </c>
      <c r="C14" s="220">
        <v>7.3100000000000005</v>
      </c>
      <c r="D14" s="54">
        <v>0</v>
      </c>
      <c r="E14" s="45">
        <v>0</v>
      </c>
      <c r="F14" s="45">
        <v>1.2</v>
      </c>
      <c r="G14" s="45">
        <v>0</v>
      </c>
      <c r="H14" s="54">
        <v>0</v>
      </c>
      <c r="I14" s="220">
        <v>0</v>
      </c>
      <c r="J14" s="219">
        <f t="shared" si="0"/>
        <v>8.51</v>
      </c>
    </row>
    <row r="15" spans="2:13" x14ac:dyDescent="0.3">
      <c r="B15" s="226" t="s">
        <v>616</v>
      </c>
      <c r="C15" s="220">
        <v>2.4899999999999998</v>
      </c>
      <c r="D15" s="54">
        <v>0</v>
      </c>
      <c r="E15" s="45">
        <v>0</v>
      </c>
      <c r="F15" s="45">
        <v>0</v>
      </c>
      <c r="G15" s="45">
        <v>0</v>
      </c>
      <c r="H15" s="54">
        <v>0</v>
      </c>
      <c r="I15" s="220">
        <v>0</v>
      </c>
      <c r="J15" s="219">
        <f t="shared" si="0"/>
        <v>2.4899999999999998</v>
      </c>
    </row>
    <row r="16" spans="2:13" x14ac:dyDescent="0.3">
      <c r="B16" s="226" t="s">
        <v>617</v>
      </c>
      <c r="C16" s="220">
        <v>2.12</v>
      </c>
      <c r="D16" s="54">
        <v>3.72</v>
      </c>
      <c r="E16" s="45">
        <v>0</v>
      </c>
      <c r="F16" s="45">
        <v>0.48</v>
      </c>
      <c r="G16" s="45">
        <v>0</v>
      </c>
      <c r="H16" s="54">
        <v>0</v>
      </c>
      <c r="I16" s="220">
        <v>0</v>
      </c>
      <c r="J16" s="219">
        <f t="shared" si="0"/>
        <v>6.32</v>
      </c>
    </row>
    <row r="17" spans="2:10" x14ac:dyDescent="0.3">
      <c r="B17" s="226" t="s">
        <v>618</v>
      </c>
      <c r="C17" s="220">
        <v>43.3</v>
      </c>
      <c r="D17" s="54">
        <v>0</v>
      </c>
      <c r="E17" s="45">
        <v>0</v>
      </c>
      <c r="F17" s="45">
        <v>0</v>
      </c>
      <c r="G17" s="45">
        <v>0</v>
      </c>
      <c r="H17" s="54">
        <v>0</v>
      </c>
      <c r="I17" s="220">
        <v>0</v>
      </c>
      <c r="J17" s="219">
        <f t="shared" si="0"/>
        <v>43.3</v>
      </c>
    </row>
    <row r="18" spans="2:10" x14ac:dyDescent="0.3">
      <c r="B18" s="226" t="s">
        <v>619</v>
      </c>
      <c r="C18" s="220">
        <v>97.399999999999991</v>
      </c>
      <c r="D18" s="54">
        <v>0</v>
      </c>
      <c r="E18" s="45">
        <v>0</v>
      </c>
      <c r="F18" s="45">
        <v>0</v>
      </c>
      <c r="G18" s="45">
        <v>0</v>
      </c>
      <c r="H18" s="54">
        <v>3.15</v>
      </c>
      <c r="I18" s="220">
        <v>0</v>
      </c>
      <c r="J18" s="219">
        <f t="shared" si="0"/>
        <v>100.55</v>
      </c>
    </row>
    <row r="19" spans="2:10" x14ac:dyDescent="0.3">
      <c r="B19" s="226" t="s">
        <v>620</v>
      </c>
      <c r="C19" s="220">
        <v>60.059999999999995</v>
      </c>
      <c r="D19" s="54">
        <v>0</v>
      </c>
      <c r="E19" s="45">
        <v>0</v>
      </c>
      <c r="F19" s="45">
        <v>4.04</v>
      </c>
      <c r="G19" s="45">
        <v>0</v>
      </c>
      <c r="H19" s="54">
        <v>0</v>
      </c>
      <c r="I19" s="220">
        <v>0</v>
      </c>
      <c r="J19" s="219">
        <f t="shared" si="0"/>
        <v>64.099999999999994</v>
      </c>
    </row>
    <row r="20" spans="2:10" x14ac:dyDescent="0.3">
      <c r="B20" s="226" t="s">
        <v>621</v>
      </c>
      <c r="C20" s="220">
        <v>119.8</v>
      </c>
      <c r="D20" s="54">
        <v>0</v>
      </c>
      <c r="E20" s="45">
        <v>0</v>
      </c>
      <c r="F20" s="45">
        <v>0</v>
      </c>
      <c r="G20" s="45">
        <v>0</v>
      </c>
      <c r="H20" s="54">
        <v>0</v>
      </c>
      <c r="I20" s="220">
        <v>0</v>
      </c>
      <c r="J20" s="219">
        <f t="shared" si="0"/>
        <v>119.8</v>
      </c>
    </row>
    <row r="21" spans="2:10" x14ac:dyDescent="0.3">
      <c r="B21" s="226" t="s">
        <v>622</v>
      </c>
      <c r="C21" s="220">
        <v>35.199999999999996</v>
      </c>
      <c r="D21" s="54">
        <v>4.0199999999999996</v>
      </c>
      <c r="E21" s="45">
        <v>0</v>
      </c>
      <c r="F21" s="45">
        <v>0</v>
      </c>
      <c r="G21" s="45">
        <v>0</v>
      </c>
      <c r="H21" s="54">
        <v>0</v>
      </c>
      <c r="I21" s="220">
        <v>0</v>
      </c>
      <c r="J21" s="219">
        <f t="shared" si="0"/>
        <v>39.22</v>
      </c>
    </row>
    <row r="22" spans="2:10" x14ac:dyDescent="0.3">
      <c r="B22" s="226" t="s">
        <v>623</v>
      </c>
      <c r="C22" s="220">
        <v>81.260000000000005</v>
      </c>
      <c r="D22" s="54">
        <v>0</v>
      </c>
      <c r="E22" s="45">
        <v>0</v>
      </c>
      <c r="F22" s="45">
        <v>1.6</v>
      </c>
      <c r="G22" s="45">
        <v>0</v>
      </c>
      <c r="H22" s="54">
        <v>0.05</v>
      </c>
      <c r="I22" s="220">
        <v>0</v>
      </c>
      <c r="J22" s="219">
        <f t="shared" si="0"/>
        <v>82.91</v>
      </c>
    </row>
    <row r="23" spans="2:10" x14ac:dyDescent="0.3">
      <c r="B23" s="226" t="s">
        <v>624</v>
      </c>
      <c r="C23" s="220">
        <v>49.18</v>
      </c>
      <c r="D23" s="54">
        <v>0</v>
      </c>
      <c r="E23" s="45">
        <v>0</v>
      </c>
      <c r="F23" s="45">
        <v>1.69</v>
      </c>
      <c r="G23" s="45">
        <v>0</v>
      </c>
      <c r="H23" s="54">
        <v>0</v>
      </c>
      <c r="I23" s="220">
        <v>0</v>
      </c>
      <c r="J23" s="219">
        <f t="shared" si="0"/>
        <v>50.87</v>
      </c>
    </row>
    <row r="24" spans="2:10" x14ac:dyDescent="0.3">
      <c r="B24" s="226" t="s">
        <v>625</v>
      </c>
      <c r="C24" s="220">
        <v>93.92</v>
      </c>
      <c r="D24" s="54">
        <v>6.79</v>
      </c>
      <c r="E24" s="45">
        <v>5.81</v>
      </c>
      <c r="F24" s="45">
        <v>31.02</v>
      </c>
      <c r="G24" s="45">
        <v>0</v>
      </c>
      <c r="H24" s="54">
        <v>0</v>
      </c>
      <c r="I24" s="220">
        <v>0</v>
      </c>
      <c r="J24" s="219">
        <f t="shared" si="0"/>
        <v>137.54000000000002</v>
      </c>
    </row>
    <row r="25" spans="2:10" x14ac:dyDescent="0.3">
      <c r="B25" s="226" t="s">
        <v>626</v>
      </c>
      <c r="C25" s="220">
        <v>213.08</v>
      </c>
      <c r="D25" s="54">
        <v>1.8</v>
      </c>
      <c r="E25" s="45">
        <v>2.71</v>
      </c>
      <c r="F25" s="45">
        <v>58.120000000000005</v>
      </c>
      <c r="G25" s="45">
        <v>0</v>
      </c>
      <c r="H25" s="54">
        <v>0</v>
      </c>
      <c r="I25" s="220">
        <v>0</v>
      </c>
      <c r="J25" s="219">
        <f t="shared" si="0"/>
        <v>275.71000000000004</v>
      </c>
    </row>
    <row r="26" spans="2:10" x14ac:dyDescent="0.3">
      <c r="B26" s="226" t="s">
        <v>627</v>
      </c>
      <c r="C26" s="220">
        <v>287.57</v>
      </c>
      <c r="D26" s="54">
        <v>12.96</v>
      </c>
      <c r="E26" s="45">
        <v>2.19</v>
      </c>
      <c r="F26" s="45">
        <v>2.91</v>
      </c>
      <c r="G26" s="45">
        <v>0.4</v>
      </c>
      <c r="H26" s="54">
        <v>0</v>
      </c>
      <c r="I26" s="220">
        <v>0</v>
      </c>
      <c r="J26" s="219">
        <f t="shared" si="0"/>
        <v>306.02999999999997</v>
      </c>
    </row>
    <row r="27" spans="2:10" x14ac:dyDescent="0.3">
      <c r="B27" s="226" t="s">
        <v>628</v>
      </c>
      <c r="C27" s="220">
        <v>210.38</v>
      </c>
      <c r="D27" s="54">
        <v>13.96</v>
      </c>
      <c r="E27" s="45">
        <v>15.639999999999999</v>
      </c>
      <c r="F27" s="45">
        <v>14.040000000000001</v>
      </c>
      <c r="G27" s="45">
        <v>2.27</v>
      </c>
      <c r="H27" s="54">
        <v>8.34</v>
      </c>
      <c r="I27" s="220">
        <v>0</v>
      </c>
      <c r="J27" s="219">
        <f t="shared" si="0"/>
        <v>264.62999999999994</v>
      </c>
    </row>
    <row r="28" spans="2:10" x14ac:dyDescent="0.3">
      <c r="B28" s="226" t="s">
        <v>629</v>
      </c>
      <c r="C28" s="220">
        <v>565.56999999999994</v>
      </c>
      <c r="D28" s="54">
        <v>17.559999999999999</v>
      </c>
      <c r="E28" s="45">
        <v>15.82</v>
      </c>
      <c r="F28" s="45">
        <v>211.09999999999997</v>
      </c>
      <c r="G28" s="45">
        <v>0</v>
      </c>
      <c r="H28" s="54">
        <v>0</v>
      </c>
      <c r="I28" s="220">
        <v>0</v>
      </c>
      <c r="J28" s="219">
        <f t="shared" si="0"/>
        <v>810.05</v>
      </c>
    </row>
    <row r="29" spans="2:10" x14ac:dyDescent="0.3">
      <c r="B29" s="226" t="s">
        <v>630</v>
      </c>
      <c r="C29" s="220">
        <v>1020.6299999999999</v>
      </c>
      <c r="D29" s="54">
        <v>40.739999999999995</v>
      </c>
      <c r="E29" s="45">
        <v>9.1199999999999992</v>
      </c>
      <c r="F29" s="45">
        <v>158.69999999999999</v>
      </c>
      <c r="G29" s="45">
        <v>0</v>
      </c>
      <c r="H29" s="54">
        <v>0</v>
      </c>
      <c r="I29" s="220">
        <v>0</v>
      </c>
      <c r="J29" s="219">
        <f t="shared" si="0"/>
        <v>1229.1899999999998</v>
      </c>
    </row>
    <row r="30" spans="2:10" x14ac:dyDescent="0.3">
      <c r="B30" s="226" t="s">
        <v>631</v>
      </c>
      <c r="C30" s="220">
        <v>896.16000000000008</v>
      </c>
      <c r="D30" s="54">
        <v>60.49</v>
      </c>
      <c r="E30" s="45">
        <v>21.050000000000004</v>
      </c>
      <c r="F30" s="45">
        <v>153.65</v>
      </c>
      <c r="G30" s="45">
        <v>0</v>
      </c>
      <c r="H30" s="54">
        <v>8</v>
      </c>
      <c r="I30" s="220">
        <v>0</v>
      </c>
      <c r="J30" s="219">
        <f t="shared" si="0"/>
        <v>1139.3500000000001</v>
      </c>
    </row>
    <row r="31" spans="2:10" x14ac:dyDescent="0.3">
      <c r="B31" s="226" t="s">
        <v>632</v>
      </c>
      <c r="C31" s="220">
        <v>1554.3799999999999</v>
      </c>
      <c r="D31" s="54">
        <v>79.660000000000011</v>
      </c>
      <c r="E31" s="45">
        <v>32.630000000000003</v>
      </c>
      <c r="F31" s="45">
        <v>200.01999999999998</v>
      </c>
      <c r="G31" s="45">
        <v>0</v>
      </c>
      <c r="H31" s="54">
        <v>4.7300000000000004</v>
      </c>
      <c r="I31" s="220">
        <v>0</v>
      </c>
      <c r="J31" s="219">
        <f t="shared" si="0"/>
        <v>1871.42</v>
      </c>
    </row>
    <row r="32" spans="2:10" x14ac:dyDescent="0.3">
      <c r="B32" s="226" t="s">
        <v>633</v>
      </c>
      <c r="C32" s="220">
        <v>1734.3099999999997</v>
      </c>
      <c r="D32" s="54">
        <v>99.799999999999983</v>
      </c>
      <c r="E32" s="45">
        <v>101.77</v>
      </c>
      <c r="F32" s="45">
        <v>265.41000000000003</v>
      </c>
      <c r="G32" s="45">
        <v>1.69</v>
      </c>
      <c r="H32" s="54">
        <v>37.630000000000003</v>
      </c>
      <c r="I32" s="220">
        <v>0</v>
      </c>
      <c r="J32" s="219">
        <f t="shared" si="0"/>
        <v>2240.6099999999997</v>
      </c>
    </row>
    <row r="33" spans="2:10" x14ac:dyDescent="0.3">
      <c r="B33" s="226" t="s">
        <v>634</v>
      </c>
      <c r="C33" s="220">
        <v>2029.8399999999997</v>
      </c>
      <c r="D33" s="54">
        <v>106.81</v>
      </c>
      <c r="E33" s="45">
        <v>58.85</v>
      </c>
      <c r="F33" s="45">
        <v>508.01999999999992</v>
      </c>
      <c r="G33" s="45">
        <v>1.8800000000000001</v>
      </c>
      <c r="H33" s="54">
        <v>10.909999999999998</v>
      </c>
      <c r="I33" s="220">
        <v>0</v>
      </c>
      <c r="J33" s="219">
        <f t="shared" si="0"/>
        <v>2716.3099999999995</v>
      </c>
    </row>
    <row r="34" spans="2:10" x14ac:dyDescent="0.3">
      <c r="B34" s="226" t="s">
        <v>635</v>
      </c>
      <c r="C34" s="220">
        <v>2272.6500000000005</v>
      </c>
      <c r="D34" s="54">
        <v>150.22999999999999</v>
      </c>
      <c r="E34" s="45">
        <v>234.54999999999998</v>
      </c>
      <c r="F34" s="45">
        <v>551.02</v>
      </c>
      <c r="G34" s="45">
        <v>3.19</v>
      </c>
      <c r="H34" s="54">
        <v>13.12</v>
      </c>
      <c r="I34" s="220">
        <v>0</v>
      </c>
      <c r="J34" s="219">
        <f t="shared" si="0"/>
        <v>3224.7600000000007</v>
      </c>
    </row>
    <row r="35" spans="2:10" x14ac:dyDescent="0.3">
      <c r="B35" s="226" t="s">
        <v>636</v>
      </c>
      <c r="C35" s="220">
        <v>1180.95</v>
      </c>
      <c r="D35" s="54">
        <v>126.13999999999999</v>
      </c>
      <c r="E35" s="45">
        <v>124.49000000000001</v>
      </c>
      <c r="F35" s="45">
        <v>481.37999999999994</v>
      </c>
      <c r="G35" s="45">
        <v>5.0599999999999996</v>
      </c>
      <c r="H35" s="54">
        <v>17.670000000000002</v>
      </c>
      <c r="I35" s="220">
        <v>0</v>
      </c>
      <c r="J35" s="219">
        <f t="shared" si="0"/>
        <v>1935.69</v>
      </c>
    </row>
    <row r="36" spans="2:10" x14ac:dyDescent="0.3">
      <c r="B36" s="226" t="s">
        <v>637</v>
      </c>
      <c r="C36" s="220">
        <v>753.84999999999991</v>
      </c>
      <c r="D36" s="54">
        <v>132.06</v>
      </c>
      <c r="E36" s="45">
        <v>175.50000000000003</v>
      </c>
      <c r="F36" s="45">
        <v>200.13000000000002</v>
      </c>
      <c r="G36" s="45">
        <v>15.33</v>
      </c>
      <c r="H36" s="54">
        <v>43.16</v>
      </c>
      <c r="I36" s="220">
        <v>0</v>
      </c>
      <c r="J36" s="219">
        <f t="shared" si="0"/>
        <v>1320.03</v>
      </c>
    </row>
    <row r="37" spans="2:10" x14ac:dyDescent="0.3">
      <c r="B37" s="226" t="s">
        <v>638</v>
      </c>
      <c r="C37" s="220">
        <v>596.41999999999996</v>
      </c>
      <c r="D37" s="54">
        <v>120.06</v>
      </c>
      <c r="E37" s="45">
        <v>319.7</v>
      </c>
      <c r="F37" s="45">
        <v>485.58</v>
      </c>
      <c r="G37" s="45">
        <v>0</v>
      </c>
      <c r="H37" s="54">
        <v>168.54</v>
      </c>
      <c r="I37" s="220">
        <v>0</v>
      </c>
      <c r="J37" s="219">
        <f t="shared" si="0"/>
        <v>1690.3</v>
      </c>
    </row>
    <row r="38" spans="2:10" x14ac:dyDescent="0.3">
      <c r="B38" s="226" t="s">
        <v>639</v>
      </c>
      <c r="C38" s="220">
        <v>1179.24</v>
      </c>
      <c r="D38" s="54">
        <v>125.21000000000001</v>
      </c>
      <c r="E38" s="45">
        <v>329.56</v>
      </c>
      <c r="F38" s="45">
        <v>387.22</v>
      </c>
      <c r="G38" s="45">
        <v>0</v>
      </c>
      <c r="H38" s="54">
        <v>241.96</v>
      </c>
      <c r="I38" s="220">
        <v>0</v>
      </c>
      <c r="J38" s="219">
        <f t="shared" si="0"/>
        <v>2263.19</v>
      </c>
    </row>
    <row r="39" spans="2:10" x14ac:dyDescent="0.3">
      <c r="B39" s="226" t="s">
        <v>640</v>
      </c>
      <c r="C39" s="220">
        <v>465.60999999999984</v>
      </c>
      <c r="D39" s="54">
        <v>56.06</v>
      </c>
      <c r="E39" s="45">
        <v>124.03999999999999</v>
      </c>
      <c r="F39" s="45">
        <v>293.67</v>
      </c>
      <c r="G39" s="45">
        <v>0.68</v>
      </c>
      <c r="H39" s="54">
        <v>115.75</v>
      </c>
      <c r="I39" s="220">
        <v>0</v>
      </c>
      <c r="J39" s="219">
        <f t="shared" si="0"/>
        <v>1055.81</v>
      </c>
    </row>
    <row r="40" spans="2:10" x14ac:dyDescent="0.3">
      <c r="B40" s="226" t="s">
        <v>641</v>
      </c>
      <c r="C40" s="220">
        <v>114.13000000000001</v>
      </c>
      <c r="D40" s="54">
        <v>28.390000000000004</v>
      </c>
      <c r="E40" s="45">
        <v>85.89</v>
      </c>
      <c r="F40" s="45">
        <v>67.55</v>
      </c>
      <c r="G40" s="45">
        <v>0.89</v>
      </c>
      <c r="H40" s="54">
        <v>91.320000000000007</v>
      </c>
      <c r="I40" s="220">
        <v>0</v>
      </c>
      <c r="J40" s="219">
        <f t="shared" si="0"/>
        <v>388.17</v>
      </c>
    </row>
    <row r="41" spans="2:10" x14ac:dyDescent="0.3">
      <c r="B41" s="226" t="s">
        <v>642</v>
      </c>
      <c r="C41" s="220">
        <v>329.03000000000003</v>
      </c>
      <c r="D41" s="54">
        <v>34.270000000000003</v>
      </c>
      <c r="E41" s="45">
        <v>78.97</v>
      </c>
      <c r="F41" s="45">
        <v>147.57999999999998</v>
      </c>
      <c r="G41" s="45">
        <v>0</v>
      </c>
      <c r="H41" s="54">
        <v>3.92</v>
      </c>
      <c r="I41" s="220">
        <v>51.1</v>
      </c>
      <c r="J41" s="219">
        <f t="shared" si="0"/>
        <v>644.86999999999989</v>
      </c>
    </row>
    <row r="42" spans="2:10" x14ac:dyDescent="0.3">
      <c r="B42" s="226" t="s">
        <v>643</v>
      </c>
      <c r="C42" s="220">
        <v>297.61999999999983</v>
      </c>
      <c r="D42" s="54">
        <v>63.28</v>
      </c>
      <c r="E42" s="45">
        <v>161.78</v>
      </c>
      <c r="F42" s="45">
        <v>126.99</v>
      </c>
      <c r="G42" s="45">
        <v>0</v>
      </c>
      <c r="H42" s="54">
        <v>12.54</v>
      </c>
      <c r="I42" s="220">
        <v>32.299999999999997</v>
      </c>
      <c r="J42" s="219">
        <f t="shared" si="0"/>
        <v>694.50999999999976</v>
      </c>
    </row>
    <row r="43" spans="2:10" x14ac:dyDescent="0.3">
      <c r="B43" s="226" t="s">
        <v>644</v>
      </c>
      <c r="C43" s="220">
        <v>1261.4099999999999</v>
      </c>
      <c r="D43" s="54">
        <v>93.27000000000001</v>
      </c>
      <c r="E43" s="45">
        <v>251.88000000000002</v>
      </c>
      <c r="F43" s="45">
        <v>709.18000000000006</v>
      </c>
      <c r="G43" s="45">
        <v>6.6599999999999993</v>
      </c>
      <c r="H43" s="54">
        <v>137.18999999999997</v>
      </c>
      <c r="I43" s="220">
        <v>24.16</v>
      </c>
      <c r="J43" s="219">
        <f t="shared" si="0"/>
        <v>2483.7499999999995</v>
      </c>
    </row>
    <row r="44" spans="2:10" x14ac:dyDescent="0.3">
      <c r="B44" s="226" t="s">
        <v>645</v>
      </c>
      <c r="C44" s="220">
        <v>949.6</v>
      </c>
      <c r="D44" s="54">
        <v>92.7</v>
      </c>
      <c r="E44" s="45">
        <v>148.18999999999997</v>
      </c>
      <c r="F44" s="45">
        <v>1139.3399999999997</v>
      </c>
      <c r="G44" s="45">
        <v>0</v>
      </c>
      <c r="H44" s="54">
        <v>157.81</v>
      </c>
      <c r="I44" s="220">
        <v>98.86</v>
      </c>
      <c r="J44" s="219">
        <f t="shared" si="0"/>
        <v>2586.5</v>
      </c>
    </row>
    <row r="45" spans="2:10" x14ac:dyDescent="0.3">
      <c r="B45" s="226" t="s">
        <v>646</v>
      </c>
      <c r="C45" s="220">
        <v>1032.21</v>
      </c>
      <c r="D45" s="54">
        <v>230.26000000000002</v>
      </c>
      <c r="E45" s="45">
        <v>335.19000000000005</v>
      </c>
      <c r="F45" s="45">
        <v>874.98000000000025</v>
      </c>
      <c r="G45" s="45">
        <v>0</v>
      </c>
      <c r="H45" s="54">
        <v>83.360000000000014</v>
      </c>
      <c r="I45" s="220">
        <v>41.120000000000005</v>
      </c>
      <c r="J45" s="219">
        <f t="shared" si="0"/>
        <v>2597.1200000000003</v>
      </c>
    </row>
    <row r="46" spans="2:10" ht="15.6" x14ac:dyDescent="0.3">
      <c r="B46" s="226" t="s">
        <v>653</v>
      </c>
      <c r="C46" s="220">
        <v>1218.6299999999999</v>
      </c>
      <c r="D46" s="79">
        <v>80.540000000000006</v>
      </c>
      <c r="E46" s="23">
        <v>78.77000000000001</v>
      </c>
      <c r="F46" s="23">
        <v>268.3</v>
      </c>
      <c r="G46" s="23">
        <v>1.9100000000000001</v>
      </c>
      <c r="H46" s="79">
        <v>13.05</v>
      </c>
      <c r="I46" s="220">
        <v>0</v>
      </c>
      <c r="J46" s="219">
        <f t="shared" si="0"/>
        <v>1661.1999999999998</v>
      </c>
    </row>
    <row r="47" spans="2:10" ht="15.6" x14ac:dyDescent="0.3">
      <c r="B47" s="226" t="s">
        <v>654</v>
      </c>
      <c r="C47" s="220">
        <v>639.92000000000007</v>
      </c>
      <c r="D47" s="79">
        <v>59.050000000000011</v>
      </c>
      <c r="E47" s="23">
        <v>86.980000000000018</v>
      </c>
      <c r="F47" s="23">
        <v>199.21</v>
      </c>
      <c r="G47" s="23">
        <v>1.1500000000000001</v>
      </c>
      <c r="H47" s="79">
        <v>13.44</v>
      </c>
      <c r="I47" s="220">
        <v>0.08</v>
      </c>
      <c r="J47" s="219">
        <f t="shared" si="0"/>
        <v>999.83000000000015</v>
      </c>
    </row>
    <row r="48" spans="2:10" x14ac:dyDescent="0.3">
      <c r="B48" s="225" t="s">
        <v>655</v>
      </c>
      <c r="C48" s="153">
        <f>SUM(C5:C47)</f>
        <v>21509.67</v>
      </c>
      <c r="D48" s="229">
        <f>SUM(D5:D47)</f>
        <v>1839.83</v>
      </c>
      <c r="E48" s="100">
        <f t="shared" ref="E48:I48" si="1">SUM(E5:E47)</f>
        <v>2801.08</v>
      </c>
      <c r="F48" s="100">
        <f t="shared" si="1"/>
        <v>7569.7800000000016</v>
      </c>
      <c r="G48" s="27">
        <f t="shared" si="1"/>
        <v>41.109999999999992</v>
      </c>
      <c r="H48" s="223">
        <f t="shared" si="1"/>
        <v>1185.6400000000001</v>
      </c>
      <c r="I48" s="77">
        <f t="shared" si="1"/>
        <v>247.62000000000003</v>
      </c>
      <c r="J48" s="75">
        <f t="shared" si="0"/>
        <v>35194.730000000003</v>
      </c>
    </row>
    <row r="49" spans="2:10" x14ac:dyDescent="0.3">
      <c r="B49" s="225"/>
      <c r="C49" s="77"/>
      <c r="D49" s="223"/>
      <c r="E49" s="27"/>
      <c r="F49" s="27"/>
      <c r="G49" s="27"/>
      <c r="H49" s="223"/>
      <c r="I49" s="77"/>
      <c r="J49" s="224"/>
    </row>
    <row r="50" spans="2:10" ht="15.6" x14ac:dyDescent="0.3">
      <c r="B50" s="226" t="s">
        <v>656</v>
      </c>
      <c r="C50" s="24">
        <v>559.92999999999995</v>
      </c>
      <c r="D50" s="79">
        <v>131.60999999999999</v>
      </c>
      <c r="E50" s="23">
        <v>148.41999999999999</v>
      </c>
      <c r="F50" s="23">
        <v>211.05</v>
      </c>
      <c r="G50" s="45">
        <v>1.3800000000000003</v>
      </c>
      <c r="H50" s="79">
        <v>21.090000000000007</v>
      </c>
      <c r="I50" s="24">
        <v>1.52</v>
      </c>
      <c r="J50" s="99">
        <f>SUM(C50:I50)</f>
        <v>1075</v>
      </c>
    </row>
    <row r="51" spans="2:10" x14ac:dyDescent="0.3">
      <c r="B51" s="226" t="s">
        <v>648</v>
      </c>
      <c r="C51" s="24">
        <v>1233.2899999999995</v>
      </c>
      <c r="D51" s="79">
        <v>202.31</v>
      </c>
      <c r="E51" s="23">
        <v>301.48999999999995</v>
      </c>
      <c r="F51" s="23">
        <v>1055.47</v>
      </c>
      <c r="G51" s="45">
        <v>0</v>
      </c>
      <c r="H51" s="79">
        <v>96.78</v>
      </c>
      <c r="I51" s="24">
        <v>83.240000000000023</v>
      </c>
      <c r="J51" s="10">
        <f t="shared" ref="J51:J52" si="2">SUM(C51:I51)</f>
        <v>2972.58</v>
      </c>
    </row>
    <row r="52" spans="2:10" x14ac:dyDescent="0.3">
      <c r="B52" s="226" t="s">
        <v>649</v>
      </c>
      <c r="C52" s="121">
        <v>1180.0999999999999</v>
      </c>
      <c r="D52" s="79">
        <v>117.75</v>
      </c>
      <c r="E52" s="23">
        <v>274.70999999999992</v>
      </c>
      <c r="F52" s="23">
        <v>1556.66</v>
      </c>
      <c r="G52" s="45">
        <v>4.7600000000000007</v>
      </c>
      <c r="H52" s="79">
        <v>29.479999999999997</v>
      </c>
      <c r="I52" s="24">
        <v>49.62</v>
      </c>
      <c r="J52" s="99">
        <f t="shared" si="2"/>
        <v>3213.0800000000004</v>
      </c>
    </row>
    <row r="53" spans="2:10" x14ac:dyDescent="0.3">
      <c r="B53" s="225" t="s">
        <v>657</v>
      </c>
      <c r="C53" s="153">
        <f>SUM(C50:C52)</f>
        <v>2973.3199999999993</v>
      </c>
      <c r="D53" s="223">
        <f>SUM(D50:D52)</f>
        <v>451.66999999999996</v>
      </c>
      <c r="E53" s="27">
        <f t="shared" ref="E53:I53" si="3">SUM(E50:E52)</f>
        <v>724.61999999999989</v>
      </c>
      <c r="F53" s="100">
        <f t="shared" si="3"/>
        <v>2823.1800000000003</v>
      </c>
      <c r="G53" s="27">
        <f t="shared" si="3"/>
        <v>6.1400000000000006</v>
      </c>
      <c r="H53" s="223">
        <f t="shared" si="3"/>
        <v>147.35</v>
      </c>
      <c r="I53" s="77">
        <f t="shared" si="3"/>
        <v>134.38000000000002</v>
      </c>
      <c r="J53" s="101">
        <f>SUM(C53:I53)</f>
        <v>7260.66</v>
      </c>
    </row>
    <row r="54" spans="2:10" x14ac:dyDescent="0.3">
      <c r="B54" s="225"/>
      <c r="C54" s="77"/>
      <c r="D54" s="223"/>
      <c r="E54" s="27"/>
      <c r="F54" s="27"/>
      <c r="G54" s="27"/>
      <c r="H54" s="223"/>
      <c r="I54" s="77"/>
      <c r="J54" s="224"/>
    </row>
    <row r="55" spans="2:10" x14ac:dyDescent="0.3">
      <c r="B55" s="225" t="s">
        <v>658</v>
      </c>
      <c r="C55" s="153">
        <f>C48+C53</f>
        <v>24482.989999999998</v>
      </c>
      <c r="D55" s="101">
        <f>D48+D53</f>
        <v>2291.5</v>
      </c>
      <c r="E55" s="101">
        <f t="shared" ref="E55:I55" si="4">E48+E53</f>
        <v>3525.7</v>
      </c>
      <c r="F55" s="229">
        <f t="shared" si="4"/>
        <v>10392.960000000003</v>
      </c>
      <c r="G55" s="27">
        <f t="shared" si="4"/>
        <v>47.249999999999993</v>
      </c>
      <c r="H55" s="229">
        <f t="shared" ref="H55" si="5">H48+H53</f>
        <v>1332.99</v>
      </c>
      <c r="I55" s="153">
        <f t="shared" si="4"/>
        <v>382.00000000000006</v>
      </c>
      <c r="J55" s="101">
        <f>J48+J53</f>
        <v>42455.39</v>
      </c>
    </row>
    <row r="56" spans="2:10" ht="15" thickBot="1" x14ac:dyDescent="0.35">
      <c r="B56" s="28" t="s">
        <v>118</v>
      </c>
      <c r="C56" s="222">
        <f>C55/$J$55*100</f>
        <v>57.667565885038385</v>
      </c>
      <c r="D56" s="221">
        <f>D55/$J$55*100</f>
        <v>5.3974301025146634</v>
      </c>
      <c r="E56" s="221">
        <f t="shared" ref="E56:J56" si="6">E55/$J$55*100</f>
        <v>8.3044814804433535</v>
      </c>
      <c r="F56" s="90">
        <f t="shared" si="6"/>
        <v>24.479718594034829</v>
      </c>
      <c r="G56" s="47">
        <f t="shared" si="6"/>
        <v>0.1112932892619759</v>
      </c>
      <c r="H56" s="90">
        <f t="shared" si="6"/>
        <v>3.1397426804935722</v>
      </c>
      <c r="I56" s="222">
        <f>I55/$J$55*100</f>
        <v>0.89976796821322336</v>
      </c>
      <c r="J56" s="221">
        <f t="shared" si="6"/>
        <v>100</v>
      </c>
    </row>
    <row r="57" spans="2:10" x14ac:dyDescent="0.3">
      <c r="B57" s="478" t="s">
        <v>1298</v>
      </c>
      <c r="C57" s="478"/>
      <c r="D57" s="478"/>
      <c r="E57" s="478"/>
      <c r="F57" s="478"/>
      <c r="G57" s="478"/>
      <c r="H57" s="478"/>
      <c r="I57" s="478"/>
      <c r="J57" s="478"/>
    </row>
    <row r="58" spans="2:10" ht="40.5" customHeight="1" x14ac:dyDescent="0.3">
      <c r="B58" s="541" t="s">
        <v>1301</v>
      </c>
      <c r="C58" s="541"/>
      <c r="D58" s="541"/>
      <c r="E58" s="541"/>
      <c r="F58" s="541"/>
      <c r="G58" s="541"/>
      <c r="H58" s="541"/>
      <c r="I58" s="541"/>
      <c r="J58" s="541"/>
    </row>
    <row r="59" spans="2:10" x14ac:dyDescent="0.3">
      <c r="B59" s="491" t="s">
        <v>1300</v>
      </c>
      <c r="C59" s="491"/>
      <c r="D59" s="492"/>
      <c r="E59" s="491"/>
      <c r="F59" s="491"/>
      <c r="G59" s="491"/>
      <c r="H59" s="491"/>
      <c r="I59" s="491"/>
      <c r="J59" s="492"/>
    </row>
  </sheetData>
  <mergeCells count="4">
    <mergeCell ref="B2:B3"/>
    <mergeCell ref="C2:I2"/>
    <mergeCell ref="J2:J3"/>
    <mergeCell ref="B58:J58"/>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9"/>
  <sheetViews>
    <sheetView showGridLines="0" workbookViewId="0"/>
  </sheetViews>
  <sheetFormatPr defaultRowHeight="14.4" x14ac:dyDescent="0.3"/>
  <cols>
    <col min="2" max="2" width="43.88671875" customWidth="1"/>
    <col min="5" max="5" width="9.6640625" bestFit="1" customWidth="1"/>
    <col min="6" max="6" width="10" bestFit="1" customWidth="1"/>
    <col min="8" max="8" width="29" bestFit="1" customWidth="1"/>
  </cols>
  <sheetData>
    <row r="1" spans="2:13" ht="15" thickBot="1" x14ac:dyDescent="0.35">
      <c r="B1" s="516" t="s">
        <v>182</v>
      </c>
      <c r="C1" s="516"/>
      <c r="D1" s="516"/>
      <c r="E1" s="516"/>
      <c r="F1" s="516"/>
      <c r="G1" s="465"/>
      <c r="H1" s="465"/>
      <c r="I1" s="465"/>
      <c r="J1" s="465"/>
      <c r="K1" s="465"/>
      <c r="L1" s="465"/>
      <c r="M1" s="465"/>
    </row>
    <row r="2" spans="2:13" ht="27" thickBot="1" x14ac:dyDescent="0.35">
      <c r="B2" s="527" t="s">
        <v>40</v>
      </c>
      <c r="C2" s="34" t="s">
        <v>105</v>
      </c>
      <c r="D2" s="40" t="s">
        <v>109</v>
      </c>
      <c r="E2" s="531" t="s">
        <v>115</v>
      </c>
      <c r="F2" s="533"/>
    </row>
    <row r="3" spans="2:13" ht="15" thickBot="1" x14ac:dyDescent="0.35">
      <c r="B3" s="528"/>
      <c r="C3" s="36" t="s">
        <v>30</v>
      </c>
      <c r="D3" s="36" t="s">
        <v>30</v>
      </c>
      <c r="E3" s="36" t="s">
        <v>30</v>
      </c>
      <c r="F3" s="34" t="s">
        <v>183</v>
      </c>
    </row>
    <row r="4" spans="2:13" x14ac:dyDescent="0.3">
      <c r="B4" s="36"/>
      <c r="C4" s="36" t="s">
        <v>67</v>
      </c>
      <c r="D4" s="36" t="s">
        <v>67</v>
      </c>
      <c r="E4" s="36" t="s">
        <v>67</v>
      </c>
      <c r="F4" s="34" t="s">
        <v>32</v>
      </c>
    </row>
    <row r="5" spans="2:13" x14ac:dyDescent="0.3">
      <c r="B5" s="33" t="s">
        <v>184</v>
      </c>
      <c r="C5" s="23" t="s">
        <v>99</v>
      </c>
      <c r="D5" s="25">
        <v>2623</v>
      </c>
      <c r="E5" s="48">
        <v>2295</v>
      </c>
      <c r="F5" s="51">
        <f>E5/$E$9*100</f>
        <v>21.949120122417749</v>
      </c>
    </row>
    <row r="6" spans="2:13" x14ac:dyDescent="0.3">
      <c r="B6" s="33" t="s">
        <v>185</v>
      </c>
      <c r="C6" s="23" t="s">
        <v>99</v>
      </c>
      <c r="D6" s="25">
        <v>1982</v>
      </c>
      <c r="E6" s="48">
        <v>1509</v>
      </c>
      <c r="F6" s="51">
        <f t="shared" ref="F6:F9" si="0">E6/$E$9*100</f>
        <v>14.431905126243304</v>
      </c>
    </row>
    <row r="7" spans="2:13" x14ac:dyDescent="0.3">
      <c r="B7" s="33" t="s">
        <v>186</v>
      </c>
      <c r="C7" s="23" t="s">
        <v>99</v>
      </c>
      <c r="D7" s="25">
        <v>6906</v>
      </c>
      <c r="E7" s="48">
        <v>5219</v>
      </c>
      <c r="F7" s="51">
        <f t="shared" si="0"/>
        <v>49.913925019127774</v>
      </c>
    </row>
    <row r="8" spans="2:13" x14ac:dyDescent="0.3">
      <c r="B8" s="33" t="s">
        <v>187</v>
      </c>
      <c r="C8" s="23" t="s">
        <v>99</v>
      </c>
      <c r="D8" s="25">
        <v>1372</v>
      </c>
      <c r="E8" s="48">
        <v>1433</v>
      </c>
      <c r="F8" s="51">
        <f t="shared" si="0"/>
        <v>13.705049732211172</v>
      </c>
    </row>
    <row r="9" spans="2:13" ht="15" thickBot="1" x14ac:dyDescent="0.35">
      <c r="B9" s="28" t="s">
        <v>188</v>
      </c>
      <c r="C9" s="29">
        <v>13963</v>
      </c>
      <c r="D9" s="29">
        <v>12883</v>
      </c>
      <c r="E9" s="50">
        <v>10456</v>
      </c>
      <c r="F9" s="53">
        <f t="shared" si="0"/>
        <v>100</v>
      </c>
    </row>
  </sheetData>
  <mergeCells count="2">
    <mergeCell ref="B2:B3"/>
    <mergeCell ref="E2:F2"/>
  </mergeCells>
  <pageMargins left="0.511811024" right="0.511811024" top="0.78740157499999996" bottom="0.78740157499999996" header="0.31496062000000002" footer="0.3149606200000000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M60"/>
  <sheetViews>
    <sheetView showGridLines="0" workbookViewId="0"/>
  </sheetViews>
  <sheetFormatPr defaultRowHeight="14.4" x14ac:dyDescent="0.3"/>
  <cols>
    <col min="2" max="2" width="24" customWidth="1"/>
    <col min="3" max="7" width="12.5546875" customWidth="1"/>
  </cols>
  <sheetData>
    <row r="1" spans="2:13" ht="15" thickBot="1" x14ac:dyDescent="0.35">
      <c r="B1" s="522" t="s">
        <v>659</v>
      </c>
      <c r="C1" s="522"/>
      <c r="D1" s="522"/>
      <c r="E1" s="522"/>
      <c r="F1" s="522"/>
      <c r="G1" s="522"/>
      <c r="H1" s="465"/>
      <c r="I1" s="465"/>
      <c r="J1" s="465"/>
      <c r="K1" s="465"/>
      <c r="L1" s="465"/>
      <c r="M1" s="465"/>
    </row>
    <row r="2" spans="2:13" ht="15" thickBot="1" x14ac:dyDescent="0.35">
      <c r="B2" s="527" t="s">
        <v>522</v>
      </c>
      <c r="C2" s="531" t="s">
        <v>439</v>
      </c>
      <c r="D2" s="533"/>
      <c r="E2" s="533"/>
      <c r="F2" s="532"/>
      <c r="G2" s="534" t="s">
        <v>27</v>
      </c>
    </row>
    <row r="3" spans="2:13" ht="27" thickBot="1" x14ac:dyDescent="0.35">
      <c r="B3" s="528"/>
      <c r="C3" s="215" t="s">
        <v>274</v>
      </c>
      <c r="D3" s="212" t="s">
        <v>6</v>
      </c>
      <c r="E3" s="210" t="s">
        <v>440</v>
      </c>
      <c r="F3" s="215" t="s">
        <v>5</v>
      </c>
      <c r="G3" s="535"/>
    </row>
    <row r="4" spans="2:13" x14ac:dyDescent="0.3">
      <c r="B4" s="63"/>
      <c r="C4" s="231" t="s">
        <v>67</v>
      </c>
      <c r="D4" s="216" t="s">
        <v>67</v>
      </c>
      <c r="E4" s="218" t="s">
        <v>67</v>
      </c>
      <c r="F4" s="231" t="s">
        <v>67</v>
      </c>
      <c r="G4" s="217" t="s">
        <v>67</v>
      </c>
    </row>
    <row r="5" spans="2:13" x14ac:dyDescent="0.3">
      <c r="B5" s="63"/>
      <c r="C5" s="231"/>
      <c r="D5" s="216"/>
      <c r="E5" s="218"/>
      <c r="F5" s="231"/>
      <c r="G5" s="217"/>
    </row>
    <row r="6" spans="2:13" x14ac:dyDescent="0.3">
      <c r="B6" s="63"/>
      <c r="C6" s="24"/>
      <c r="D6" s="79"/>
      <c r="E6" s="23"/>
      <c r="F6" s="24"/>
      <c r="G6" s="10"/>
    </row>
    <row r="7" spans="2:13" x14ac:dyDescent="0.3">
      <c r="B7" s="226" t="s">
        <v>606</v>
      </c>
      <c r="C7" s="87">
        <v>254</v>
      </c>
      <c r="D7" s="205">
        <v>595</v>
      </c>
      <c r="E7" s="48">
        <v>11</v>
      </c>
      <c r="F7" s="87">
        <v>136</v>
      </c>
      <c r="G7" s="42">
        <v>996</v>
      </c>
    </row>
    <row r="8" spans="2:13" x14ac:dyDescent="0.3">
      <c r="B8" s="226" t="s">
        <v>607</v>
      </c>
      <c r="C8" s="87">
        <v>0</v>
      </c>
      <c r="D8" s="205">
        <v>68</v>
      </c>
      <c r="E8" s="48">
        <v>0</v>
      </c>
      <c r="F8" s="87">
        <v>0</v>
      </c>
      <c r="G8" s="42">
        <v>68</v>
      </c>
    </row>
    <row r="9" spans="2:13" x14ac:dyDescent="0.3">
      <c r="B9" s="226" t="s">
        <v>608</v>
      </c>
      <c r="C9" s="87">
        <v>8</v>
      </c>
      <c r="D9" s="205">
        <v>8</v>
      </c>
      <c r="E9" s="48">
        <v>24</v>
      </c>
      <c r="F9" s="87">
        <v>56</v>
      </c>
      <c r="G9" s="42">
        <v>96</v>
      </c>
    </row>
    <row r="10" spans="2:13" x14ac:dyDescent="0.3">
      <c r="B10" s="226" t="s">
        <v>609</v>
      </c>
      <c r="C10" s="87">
        <v>0</v>
      </c>
      <c r="D10" s="205">
        <v>39</v>
      </c>
      <c r="E10" s="48">
        <v>0</v>
      </c>
      <c r="F10" s="87">
        <v>0</v>
      </c>
      <c r="G10" s="42">
        <v>39</v>
      </c>
    </row>
    <row r="11" spans="2:13" x14ac:dyDescent="0.3">
      <c r="B11" s="226" t="s">
        <v>610</v>
      </c>
      <c r="C11" s="87">
        <v>5</v>
      </c>
      <c r="D11" s="205">
        <v>76</v>
      </c>
      <c r="E11" s="48">
        <v>0</v>
      </c>
      <c r="F11" s="87">
        <v>88</v>
      </c>
      <c r="G11" s="42">
        <v>169</v>
      </c>
    </row>
    <row r="12" spans="2:13" x14ac:dyDescent="0.3">
      <c r="B12" s="226" t="s">
        <v>611</v>
      </c>
      <c r="C12" s="87">
        <v>19</v>
      </c>
      <c r="D12" s="205">
        <v>0</v>
      </c>
      <c r="E12" s="48">
        <v>0</v>
      </c>
      <c r="F12" s="87">
        <v>5</v>
      </c>
      <c r="G12" s="42">
        <v>24</v>
      </c>
    </row>
    <row r="13" spans="2:13" x14ac:dyDescent="0.3">
      <c r="B13" s="226" t="s">
        <v>612</v>
      </c>
      <c r="C13" s="87">
        <v>16</v>
      </c>
      <c r="D13" s="205">
        <v>34</v>
      </c>
      <c r="E13" s="48">
        <v>0</v>
      </c>
      <c r="F13" s="87">
        <v>42</v>
      </c>
      <c r="G13" s="42">
        <v>92</v>
      </c>
    </row>
    <row r="14" spans="2:13" x14ac:dyDescent="0.3">
      <c r="B14" s="226" t="s">
        <v>613</v>
      </c>
      <c r="C14" s="87">
        <v>77</v>
      </c>
      <c r="D14" s="205">
        <v>136</v>
      </c>
      <c r="E14" s="48">
        <v>0</v>
      </c>
      <c r="F14" s="87">
        <v>57</v>
      </c>
      <c r="G14" s="42">
        <v>270</v>
      </c>
    </row>
    <row r="15" spans="2:13" x14ac:dyDescent="0.3">
      <c r="B15" s="226" t="s">
        <v>614</v>
      </c>
      <c r="C15" s="87">
        <v>0</v>
      </c>
      <c r="D15" s="205">
        <v>132</v>
      </c>
      <c r="E15" s="48">
        <v>0</v>
      </c>
      <c r="F15" s="87">
        <v>20</v>
      </c>
      <c r="G15" s="42">
        <v>152</v>
      </c>
    </row>
    <row r="16" spans="2:13" x14ac:dyDescent="0.3">
      <c r="B16" s="226" t="s">
        <v>615</v>
      </c>
      <c r="C16" s="87">
        <v>48</v>
      </c>
      <c r="D16" s="205">
        <v>20</v>
      </c>
      <c r="E16" s="48">
        <v>0</v>
      </c>
      <c r="F16" s="87">
        <v>42</v>
      </c>
      <c r="G16" s="42">
        <v>110</v>
      </c>
    </row>
    <row r="17" spans="2:7" x14ac:dyDescent="0.3">
      <c r="B17" s="226" t="s">
        <v>616</v>
      </c>
      <c r="C17" s="87">
        <v>58</v>
      </c>
      <c r="D17" s="205">
        <v>64</v>
      </c>
      <c r="E17" s="48">
        <v>12</v>
      </c>
      <c r="F17" s="87">
        <v>53</v>
      </c>
      <c r="G17" s="42">
        <v>187</v>
      </c>
    </row>
    <row r="18" spans="2:7" x14ac:dyDescent="0.3">
      <c r="B18" s="226" t="s">
        <v>617</v>
      </c>
      <c r="C18" s="87">
        <v>275</v>
      </c>
      <c r="D18" s="205">
        <v>247</v>
      </c>
      <c r="E18" s="48">
        <v>35</v>
      </c>
      <c r="F18" s="87">
        <v>140</v>
      </c>
      <c r="G18" s="42">
        <v>697</v>
      </c>
    </row>
    <row r="19" spans="2:7" x14ac:dyDescent="0.3">
      <c r="B19" s="226" t="s">
        <v>618</v>
      </c>
      <c r="C19" s="87">
        <v>89</v>
      </c>
      <c r="D19" s="205">
        <v>411</v>
      </c>
      <c r="E19" s="48">
        <v>6</v>
      </c>
      <c r="F19" s="87">
        <v>2</v>
      </c>
      <c r="G19" s="42">
        <v>508</v>
      </c>
    </row>
    <row r="20" spans="2:7" x14ac:dyDescent="0.3">
      <c r="B20" s="226" t="s">
        <v>619</v>
      </c>
      <c r="C20" s="87">
        <v>117</v>
      </c>
      <c r="D20" s="205">
        <v>176</v>
      </c>
      <c r="E20" s="48">
        <v>28</v>
      </c>
      <c r="F20" s="87">
        <v>78</v>
      </c>
      <c r="G20" s="42">
        <v>399</v>
      </c>
    </row>
    <row r="21" spans="2:7" x14ac:dyDescent="0.3">
      <c r="B21" s="226" t="s">
        <v>620</v>
      </c>
      <c r="C21" s="87">
        <v>164</v>
      </c>
      <c r="D21" s="205">
        <v>86</v>
      </c>
      <c r="E21" s="48">
        <v>29</v>
      </c>
      <c r="F21" s="87">
        <v>71</v>
      </c>
      <c r="G21" s="42">
        <v>350</v>
      </c>
    </row>
    <row r="22" spans="2:7" x14ac:dyDescent="0.3">
      <c r="B22" s="226" t="s">
        <v>621</v>
      </c>
      <c r="C22" s="87">
        <v>150</v>
      </c>
      <c r="D22" s="205">
        <v>108</v>
      </c>
      <c r="E22" s="48">
        <v>139</v>
      </c>
      <c r="F22" s="87">
        <v>23</v>
      </c>
      <c r="G22" s="42">
        <v>420</v>
      </c>
    </row>
    <row r="23" spans="2:7" x14ac:dyDescent="0.3">
      <c r="B23" s="226" t="s">
        <v>622</v>
      </c>
      <c r="C23" s="87">
        <v>310</v>
      </c>
      <c r="D23" s="205">
        <v>545</v>
      </c>
      <c r="E23" s="48">
        <v>37</v>
      </c>
      <c r="F23" s="87">
        <v>68</v>
      </c>
      <c r="G23" s="42">
        <v>960</v>
      </c>
    </row>
    <row r="24" spans="2:7" x14ac:dyDescent="0.3">
      <c r="B24" s="226" t="s">
        <v>623</v>
      </c>
      <c r="C24" s="87">
        <v>411</v>
      </c>
      <c r="D24" s="205">
        <v>574</v>
      </c>
      <c r="E24" s="48">
        <v>144</v>
      </c>
      <c r="F24" s="87">
        <v>213</v>
      </c>
      <c r="G24" s="42">
        <v>1342</v>
      </c>
    </row>
    <row r="25" spans="2:7" x14ac:dyDescent="0.3">
      <c r="B25" s="226" t="s">
        <v>624</v>
      </c>
      <c r="C25" s="87">
        <v>525</v>
      </c>
      <c r="D25" s="205">
        <v>1094</v>
      </c>
      <c r="E25" s="48">
        <v>83</v>
      </c>
      <c r="F25" s="87">
        <v>43</v>
      </c>
      <c r="G25" s="42">
        <v>1745</v>
      </c>
    </row>
    <row r="26" spans="2:7" x14ac:dyDescent="0.3">
      <c r="B26" s="226" t="s">
        <v>625</v>
      </c>
      <c r="C26" s="87">
        <v>402</v>
      </c>
      <c r="D26" s="205">
        <v>1038</v>
      </c>
      <c r="E26" s="48">
        <v>244</v>
      </c>
      <c r="F26" s="87">
        <v>65</v>
      </c>
      <c r="G26" s="42">
        <v>1749</v>
      </c>
    </row>
    <row r="27" spans="2:7" x14ac:dyDescent="0.3">
      <c r="B27" s="226" t="s">
        <v>626</v>
      </c>
      <c r="C27" s="87">
        <v>540</v>
      </c>
      <c r="D27" s="205">
        <v>1335</v>
      </c>
      <c r="E27" s="48">
        <v>193</v>
      </c>
      <c r="F27" s="87">
        <v>131</v>
      </c>
      <c r="G27" s="42">
        <v>2199</v>
      </c>
    </row>
    <row r="28" spans="2:7" x14ac:dyDescent="0.3">
      <c r="B28" s="226" t="s">
        <v>627</v>
      </c>
      <c r="C28" s="87">
        <v>1078</v>
      </c>
      <c r="D28" s="205">
        <v>2496</v>
      </c>
      <c r="E28" s="48">
        <v>254</v>
      </c>
      <c r="F28" s="87">
        <v>644</v>
      </c>
      <c r="G28" s="42">
        <v>4472</v>
      </c>
    </row>
    <row r="29" spans="2:7" x14ac:dyDescent="0.3">
      <c r="B29" s="226" t="s">
        <v>628</v>
      </c>
      <c r="C29" s="87">
        <v>748</v>
      </c>
      <c r="D29" s="205">
        <v>3112</v>
      </c>
      <c r="E29" s="48">
        <v>675</v>
      </c>
      <c r="F29" s="87">
        <v>836</v>
      </c>
      <c r="G29" s="42">
        <v>5371</v>
      </c>
    </row>
    <row r="30" spans="2:7" x14ac:dyDescent="0.3">
      <c r="B30" s="226" t="s">
        <v>629</v>
      </c>
      <c r="C30" s="87">
        <v>887</v>
      </c>
      <c r="D30" s="205">
        <v>2814</v>
      </c>
      <c r="E30" s="48">
        <v>137</v>
      </c>
      <c r="F30" s="87">
        <v>1407</v>
      </c>
      <c r="G30" s="42">
        <v>5245</v>
      </c>
    </row>
    <row r="31" spans="2:7" x14ac:dyDescent="0.3">
      <c r="B31" s="226" t="s">
        <v>630</v>
      </c>
      <c r="C31" s="87">
        <v>2925</v>
      </c>
      <c r="D31" s="205">
        <v>5586</v>
      </c>
      <c r="E31" s="48">
        <v>164</v>
      </c>
      <c r="F31" s="87">
        <v>1718</v>
      </c>
      <c r="G31" s="42">
        <v>10393</v>
      </c>
    </row>
    <row r="32" spans="2:7" x14ac:dyDescent="0.3">
      <c r="B32" s="226" t="s">
        <v>631</v>
      </c>
      <c r="C32" s="87">
        <v>4319</v>
      </c>
      <c r="D32" s="205">
        <v>6554</v>
      </c>
      <c r="E32" s="48">
        <v>447</v>
      </c>
      <c r="F32" s="87">
        <v>3242</v>
      </c>
      <c r="G32" s="42">
        <v>14562</v>
      </c>
    </row>
    <row r="33" spans="2:7" x14ac:dyDescent="0.3">
      <c r="B33" s="226" t="s">
        <v>632</v>
      </c>
      <c r="C33" s="87">
        <v>5481</v>
      </c>
      <c r="D33" s="205">
        <v>8193</v>
      </c>
      <c r="E33" s="48">
        <v>509</v>
      </c>
      <c r="F33" s="87">
        <v>3625</v>
      </c>
      <c r="G33" s="42">
        <v>17808</v>
      </c>
    </row>
    <row r="34" spans="2:7" x14ac:dyDescent="0.3">
      <c r="B34" s="226" t="s">
        <v>633</v>
      </c>
      <c r="C34" s="87">
        <v>5203</v>
      </c>
      <c r="D34" s="205">
        <v>7374</v>
      </c>
      <c r="E34" s="48">
        <v>720</v>
      </c>
      <c r="F34" s="87">
        <v>3587</v>
      </c>
      <c r="G34" s="42">
        <v>16884</v>
      </c>
    </row>
    <row r="35" spans="2:7" x14ac:dyDescent="0.3">
      <c r="B35" s="226" t="s">
        <v>634</v>
      </c>
      <c r="C35" s="87">
        <v>7343</v>
      </c>
      <c r="D35" s="205">
        <v>8021</v>
      </c>
      <c r="E35" s="48">
        <v>851</v>
      </c>
      <c r="F35" s="87">
        <v>2776</v>
      </c>
      <c r="G35" s="42">
        <v>18991</v>
      </c>
    </row>
    <row r="36" spans="2:7" x14ac:dyDescent="0.3">
      <c r="B36" s="226" t="s">
        <v>635</v>
      </c>
      <c r="C36" s="87">
        <v>9683</v>
      </c>
      <c r="D36" s="205">
        <v>7811</v>
      </c>
      <c r="E36" s="48">
        <v>1568</v>
      </c>
      <c r="F36" s="87">
        <v>3623</v>
      </c>
      <c r="G36" s="42">
        <v>22685</v>
      </c>
    </row>
    <row r="37" spans="2:7" x14ac:dyDescent="0.3">
      <c r="B37" s="226" t="s">
        <v>636</v>
      </c>
      <c r="C37" s="87">
        <v>8365</v>
      </c>
      <c r="D37" s="205">
        <v>4496</v>
      </c>
      <c r="E37" s="48">
        <v>790</v>
      </c>
      <c r="F37" s="87">
        <v>1345</v>
      </c>
      <c r="G37" s="42">
        <v>14996</v>
      </c>
    </row>
    <row r="38" spans="2:7" x14ac:dyDescent="0.3">
      <c r="B38" s="226" t="s">
        <v>637</v>
      </c>
      <c r="C38" s="87">
        <v>8436</v>
      </c>
      <c r="D38" s="205">
        <v>4876</v>
      </c>
      <c r="E38" s="48">
        <v>762</v>
      </c>
      <c r="F38" s="87">
        <v>1160</v>
      </c>
      <c r="G38" s="42">
        <v>15234</v>
      </c>
    </row>
    <row r="39" spans="2:7" x14ac:dyDescent="0.3">
      <c r="B39" s="226" t="s">
        <v>638</v>
      </c>
      <c r="C39" s="87">
        <v>6788</v>
      </c>
      <c r="D39" s="205">
        <v>4891</v>
      </c>
      <c r="E39" s="48">
        <v>573</v>
      </c>
      <c r="F39" s="87">
        <v>1042</v>
      </c>
      <c r="G39" s="42">
        <v>13294</v>
      </c>
    </row>
    <row r="40" spans="2:7" x14ac:dyDescent="0.3">
      <c r="B40" s="226" t="s">
        <v>639</v>
      </c>
      <c r="C40" s="87">
        <v>7764</v>
      </c>
      <c r="D40" s="205">
        <v>5850</v>
      </c>
      <c r="E40" s="48">
        <v>651</v>
      </c>
      <c r="F40" s="87">
        <v>1382</v>
      </c>
      <c r="G40" s="42">
        <v>15647</v>
      </c>
    </row>
    <row r="41" spans="2:7" x14ac:dyDescent="0.3">
      <c r="B41" s="226" t="s">
        <v>640</v>
      </c>
      <c r="C41" s="87">
        <v>7395</v>
      </c>
      <c r="D41" s="205">
        <v>3744</v>
      </c>
      <c r="E41" s="48">
        <v>624</v>
      </c>
      <c r="F41" s="87">
        <v>1916</v>
      </c>
      <c r="G41" s="42">
        <v>13679</v>
      </c>
    </row>
    <row r="42" spans="2:7" x14ac:dyDescent="0.3">
      <c r="B42" s="226" t="s">
        <v>641</v>
      </c>
      <c r="C42" s="87">
        <v>5513</v>
      </c>
      <c r="D42" s="205">
        <v>2705</v>
      </c>
      <c r="E42" s="48">
        <v>475</v>
      </c>
      <c r="F42" s="87">
        <v>1201</v>
      </c>
      <c r="G42" s="42">
        <v>9894</v>
      </c>
    </row>
    <row r="43" spans="2:7" x14ac:dyDescent="0.3">
      <c r="B43" s="226" t="s">
        <v>642</v>
      </c>
      <c r="C43" s="87">
        <v>4730</v>
      </c>
      <c r="D43" s="205">
        <v>2029</v>
      </c>
      <c r="E43" s="48">
        <v>741</v>
      </c>
      <c r="F43" s="87">
        <v>1645</v>
      </c>
      <c r="G43" s="42">
        <v>9145</v>
      </c>
    </row>
    <row r="44" spans="2:7" x14ac:dyDescent="0.3">
      <c r="B44" s="226" t="s">
        <v>643</v>
      </c>
      <c r="C44" s="87">
        <v>5951</v>
      </c>
      <c r="D44" s="205">
        <v>1982</v>
      </c>
      <c r="E44" s="48">
        <v>433</v>
      </c>
      <c r="F44" s="87">
        <v>1291</v>
      </c>
      <c r="G44" s="42">
        <v>9657</v>
      </c>
    </row>
    <row r="45" spans="2:7" x14ac:dyDescent="0.3">
      <c r="B45" s="226" t="s">
        <v>644</v>
      </c>
      <c r="C45" s="87">
        <v>6008</v>
      </c>
      <c r="D45" s="205">
        <v>2305</v>
      </c>
      <c r="E45" s="48">
        <v>588</v>
      </c>
      <c r="F45" s="87">
        <v>1851</v>
      </c>
      <c r="G45" s="42">
        <v>10752</v>
      </c>
    </row>
    <row r="46" spans="2:7" x14ac:dyDescent="0.3">
      <c r="B46" s="226" t="s">
        <v>645</v>
      </c>
      <c r="C46" s="87">
        <v>8571</v>
      </c>
      <c r="D46" s="205">
        <v>3307</v>
      </c>
      <c r="E46" s="48">
        <v>1138</v>
      </c>
      <c r="F46" s="87">
        <v>1556</v>
      </c>
      <c r="G46" s="42">
        <v>14572</v>
      </c>
    </row>
    <row r="47" spans="2:7" x14ac:dyDescent="0.3">
      <c r="B47" s="226" t="s">
        <v>646</v>
      </c>
      <c r="C47" s="87">
        <v>8115</v>
      </c>
      <c r="D47" s="205">
        <v>2826</v>
      </c>
      <c r="E47" s="48">
        <v>921</v>
      </c>
      <c r="F47" s="87">
        <v>1816</v>
      </c>
      <c r="G47" s="42">
        <v>13678</v>
      </c>
    </row>
    <row r="48" spans="2:7" x14ac:dyDescent="0.3">
      <c r="B48" s="225" t="s">
        <v>647</v>
      </c>
      <c r="C48" s="81">
        <f>SUM(C7:C47)</f>
        <v>118771</v>
      </c>
      <c r="D48" s="83">
        <f t="shared" ref="D48:G48" si="0">SUM(D7:D47)</f>
        <v>97758</v>
      </c>
      <c r="E48" s="26">
        <f t="shared" si="0"/>
        <v>14006</v>
      </c>
      <c r="F48" s="81">
        <f t="shared" si="0"/>
        <v>38996</v>
      </c>
      <c r="G48" s="82">
        <f t="shared" si="0"/>
        <v>269531</v>
      </c>
    </row>
    <row r="49" spans="2:8" x14ac:dyDescent="0.3">
      <c r="B49" s="225"/>
      <c r="C49" s="77"/>
      <c r="D49" s="223"/>
      <c r="E49" s="27"/>
      <c r="F49" s="77"/>
      <c r="G49" s="224"/>
    </row>
    <row r="50" spans="2:8" x14ac:dyDescent="0.3">
      <c r="B50" s="225"/>
      <c r="C50" s="77"/>
      <c r="D50" s="223"/>
      <c r="E50" s="27"/>
      <c r="F50" s="77"/>
      <c r="G50" s="224"/>
    </row>
    <row r="51" spans="2:8" x14ac:dyDescent="0.3">
      <c r="B51" s="225"/>
      <c r="C51" s="77"/>
      <c r="D51" s="223"/>
      <c r="E51" s="27"/>
      <c r="F51" s="77"/>
      <c r="G51" s="224"/>
    </row>
    <row r="52" spans="2:8" x14ac:dyDescent="0.3">
      <c r="B52" s="225"/>
      <c r="C52" s="77"/>
      <c r="D52" s="223"/>
      <c r="E52" s="23"/>
      <c r="F52" s="24"/>
      <c r="G52" s="224"/>
    </row>
    <row r="53" spans="2:8" x14ac:dyDescent="0.3">
      <c r="B53" s="226" t="s">
        <v>648</v>
      </c>
      <c r="C53" s="87">
        <v>9605</v>
      </c>
      <c r="D53" s="205">
        <v>3536</v>
      </c>
      <c r="E53" s="48">
        <v>1065</v>
      </c>
      <c r="F53" s="87">
        <v>1706</v>
      </c>
      <c r="G53" s="42">
        <v>15912</v>
      </c>
    </row>
    <row r="54" spans="2:8" x14ac:dyDescent="0.3">
      <c r="B54" s="226" t="s">
        <v>649</v>
      </c>
      <c r="C54" s="87">
        <v>9487</v>
      </c>
      <c r="D54" s="205">
        <v>4012</v>
      </c>
      <c r="E54" s="48">
        <v>1154</v>
      </c>
      <c r="F54" s="87">
        <v>1554</v>
      </c>
      <c r="G54" s="42">
        <v>16207</v>
      </c>
    </row>
    <row r="55" spans="2:8" x14ac:dyDescent="0.3">
      <c r="B55" s="225" t="s">
        <v>650</v>
      </c>
      <c r="C55" s="83">
        <f>SUM(C53:C54)</f>
        <v>19092</v>
      </c>
      <c r="D55" s="83">
        <f t="shared" ref="D55:G55" si="1">SUM(D53:D54)</f>
        <v>7548</v>
      </c>
      <c r="E55" s="83">
        <f t="shared" si="1"/>
        <v>2219</v>
      </c>
      <c r="F55" s="83">
        <f t="shared" si="1"/>
        <v>3260</v>
      </c>
      <c r="G55" s="82">
        <f t="shared" si="1"/>
        <v>32119</v>
      </c>
    </row>
    <row r="56" spans="2:8" x14ac:dyDescent="0.3">
      <c r="B56" s="225"/>
      <c r="C56" s="77"/>
      <c r="D56" s="224"/>
      <c r="E56" s="224"/>
      <c r="F56" s="224"/>
      <c r="G56" s="224"/>
    </row>
    <row r="57" spans="2:8" x14ac:dyDescent="0.3">
      <c r="B57" s="225" t="s">
        <v>658</v>
      </c>
      <c r="C57" s="81">
        <f>C48+C55</f>
        <v>137863</v>
      </c>
      <c r="D57" s="82">
        <f t="shared" ref="D57:G57" si="2">D48+D55</f>
        <v>105306</v>
      </c>
      <c r="E57" s="82">
        <f t="shared" si="2"/>
        <v>16225</v>
      </c>
      <c r="F57" s="82">
        <f t="shared" si="2"/>
        <v>42256</v>
      </c>
      <c r="G57" s="82">
        <f t="shared" si="2"/>
        <v>301650</v>
      </c>
    </row>
    <row r="58" spans="2:8" ht="15" thickBot="1" x14ac:dyDescent="0.35">
      <c r="B58" s="28" t="s">
        <v>660</v>
      </c>
      <c r="C58" s="222">
        <f>C57/$G$57*100</f>
        <v>45.702967014752197</v>
      </c>
      <c r="D58" s="221">
        <f t="shared" ref="D58:G58" si="3">D57/$G$57*100</f>
        <v>34.909995027349581</v>
      </c>
      <c r="E58" s="221">
        <f t="shared" si="3"/>
        <v>5.3787502071937681</v>
      </c>
      <c r="F58" s="221">
        <f t="shared" si="3"/>
        <v>14.00828775070446</v>
      </c>
      <c r="G58" s="221">
        <f t="shared" si="3"/>
        <v>100</v>
      </c>
    </row>
    <row r="59" spans="2:8" x14ac:dyDescent="0.3">
      <c r="B59" s="478" t="s">
        <v>1298</v>
      </c>
      <c r="C59" s="478"/>
      <c r="D59" s="478"/>
      <c r="E59" s="478"/>
      <c r="F59" s="478"/>
      <c r="G59" s="478"/>
    </row>
    <row r="60" spans="2:8" ht="42" customHeight="1" x14ac:dyDescent="0.3">
      <c r="B60" s="568" t="s">
        <v>1301</v>
      </c>
      <c r="C60" s="568"/>
      <c r="D60" s="568"/>
      <c r="E60" s="568"/>
      <c r="F60" s="568"/>
      <c r="G60" s="568"/>
      <c r="H60" s="2"/>
    </row>
  </sheetData>
  <mergeCells count="4">
    <mergeCell ref="B2:B3"/>
    <mergeCell ref="C2:F2"/>
    <mergeCell ref="G2:G3"/>
    <mergeCell ref="B60:G60"/>
  </mergeCells>
  <pageMargins left="0.511811024" right="0.511811024" top="0.78740157499999996" bottom="0.78740157499999996" header="0.31496062000000002" footer="0.3149606200000000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1:M61"/>
  <sheetViews>
    <sheetView showGridLines="0" workbookViewId="0"/>
  </sheetViews>
  <sheetFormatPr defaultRowHeight="14.4" x14ac:dyDescent="0.3"/>
  <cols>
    <col min="2" max="2" width="24.44140625" customWidth="1"/>
    <col min="3" max="7" width="11.88671875" customWidth="1"/>
    <col min="8" max="8" width="10.109375" bestFit="1" customWidth="1"/>
  </cols>
  <sheetData>
    <row r="1" spans="2:13" ht="15" thickBot="1" x14ac:dyDescent="0.35">
      <c r="B1" s="516" t="s">
        <v>661</v>
      </c>
      <c r="C1" s="516"/>
      <c r="D1" s="516"/>
      <c r="E1" s="516"/>
      <c r="F1" s="516"/>
      <c r="G1" s="516"/>
      <c r="H1" s="465"/>
      <c r="I1" s="465"/>
      <c r="J1" s="465"/>
      <c r="K1" s="465"/>
      <c r="L1" s="465"/>
      <c r="M1" s="465"/>
    </row>
    <row r="2" spans="2:13" ht="15" thickBot="1" x14ac:dyDescent="0.35">
      <c r="B2" s="527" t="s">
        <v>522</v>
      </c>
      <c r="C2" s="531" t="s">
        <v>439</v>
      </c>
      <c r="D2" s="533"/>
      <c r="E2" s="533"/>
      <c r="F2" s="532"/>
      <c r="G2" s="534" t="s">
        <v>27</v>
      </c>
    </row>
    <row r="3" spans="2:13" ht="27" thickBot="1" x14ac:dyDescent="0.35">
      <c r="B3" s="528"/>
      <c r="C3" s="215" t="s">
        <v>274</v>
      </c>
      <c r="D3" s="212" t="s">
        <v>6</v>
      </c>
      <c r="E3" s="210" t="s">
        <v>440</v>
      </c>
      <c r="F3" s="215" t="s">
        <v>5</v>
      </c>
      <c r="G3" s="535"/>
    </row>
    <row r="4" spans="2:13" x14ac:dyDescent="0.3">
      <c r="B4" s="527"/>
      <c r="C4" s="231" t="s">
        <v>153</v>
      </c>
      <c r="D4" s="216" t="s">
        <v>153</v>
      </c>
      <c r="E4" s="218" t="s">
        <v>153</v>
      </c>
      <c r="F4" s="231" t="s">
        <v>153</v>
      </c>
      <c r="G4" s="217" t="s">
        <v>153</v>
      </c>
    </row>
    <row r="5" spans="2:13" x14ac:dyDescent="0.3">
      <c r="B5" s="540"/>
      <c r="C5" s="231" t="s">
        <v>662</v>
      </c>
      <c r="D5" s="216" t="s">
        <v>662</v>
      </c>
      <c r="E5" s="218" t="s">
        <v>662</v>
      </c>
      <c r="F5" s="231" t="s">
        <v>662</v>
      </c>
      <c r="G5" s="217" t="s">
        <v>662</v>
      </c>
    </row>
    <row r="6" spans="2:13" x14ac:dyDescent="0.3">
      <c r="B6" s="218"/>
      <c r="C6" s="231"/>
      <c r="D6" s="216"/>
      <c r="E6" s="218"/>
      <c r="F6" s="231"/>
      <c r="G6" s="217"/>
    </row>
    <row r="7" spans="2:13" x14ac:dyDescent="0.3">
      <c r="B7" s="226" t="s">
        <v>606</v>
      </c>
      <c r="C7" s="220">
        <v>86.009999999999991</v>
      </c>
      <c r="D7" s="54">
        <v>138.07000000000002</v>
      </c>
      <c r="E7" s="45">
        <v>4.8299999999999992</v>
      </c>
      <c r="F7" s="220">
        <v>33.849999999999994</v>
      </c>
      <c r="G7" s="308">
        <f>SUM(C7:F7)</f>
        <v>262.76</v>
      </c>
    </row>
    <row r="8" spans="2:13" x14ac:dyDescent="0.3">
      <c r="B8" s="226" t="s">
        <v>607</v>
      </c>
      <c r="C8" s="220">
        <v>0</v>
      </c>
      <c r="D8" s="54">
        <v>17.009999999999998</v>
      </c>
      <c r="E8" s="45">
        <v>0</v>
      </c>
      <c r="F8" s="220">
        <v>0</v>
      </c>
      <c r="G8" s="10">
        <f t="shared" ref="G8:G50" si="0">SUM(C8:F8)</f>
        <v>17.009999999999998</v>
      </c>
    </row>
    <row r="9" spans="2:13" x14ac:dyDescent="0.3">
      <c r="B9" s="226" t="s">
        <v>608</v>
      </c>
      <c r="C9" s="220">
        <v>3.58</v>
      </c>
      <c r="D9" s="54">
        <v>1.62</v>
      </c>
      <c r="E9" s="45">
        <v>7.05</v>
      </c>
      <c r="F9" s="220">
        <v>24.33</v>
      </c>
      <c r="G9" s="10">
        <f t="shared" si="0"/>
        <v>36.58</v>
      </c>
    </row>
    <row r="10" spans="2:13" x14ac:dyDescent="0.3">
      <c r="B10" s="226" t="s">
        <v>609</v>
      </c>
      <c r="C10" s="220">
        <v>0</v>
      </c>
      <c r="D10" s="54">
        <v>13.190000000000001</v>
      </c>
      <c r="E10" s="45">
        <v>0</v>
      </c>
      <c r="F10" s="220">
        <v>0</v>
      </c>
      <c r="G10" s="10">
        <f t="shared" si="0"/>
        <v>13.190000000000001</v>
      </c>
    </row>
    <row r="11" spans="2:13" x14ac:dyDescent="0.3">
      <c r="B11" s="226" t="s">
        <v>610</v>
      </c>
      <c r="C11" s="220">
        <v>2.14</v>
      </c>
      <c r="D11" s="54">
        <v>24.310000000000002</v>
      </c>
      <c r="E11" s="45">
        <v>0</v>
      </c>
      <c r="F11" s="220">
        <v>18.07</v>
      </c>
      <c r="G11" s="10">
        <f t="shared" si="0"/>
        <v>44.52</v>
      </c>
    </row>
    <row r="12" spans="2:13" x14ac:dyDescent="0.3">
      <c r="B12" s="226" t="s">
        <v>611</v>
      </c>
      <c r="C12" s="220">
        <v>9.91</v>
      </c>
      <c r="D12" s="54">
        <v>0</v>
      </c>
      <c r="E12" s="45">
        <v>0</v>
      </c>
      <c r="F12" s="220">
        <v>2.2400000000000002</v>
      </c>
      <c r="G12" s="10">
        <f t="shared" si="0"/>
        <v>12.15</v>
      </c>
    </row>
    <row r="13" spans="2:13" x14ac:dyDescent="0.3">
      <c r="B13" s="226" t="s">
        <v>612</v>
      </c>
      <c r="C13" s="220">
        <v>6.1</v>
      </c>
      <c r="D13" s="54">
        <v>9.6300000000000008</v>
      </c>
      <c r="E13" s="45">
        <v>0</v>
      </c>
      <c r="F13" s="220">
        <v>8.51</v>
      </c>
      <c r="G13" s="10">
        <f t="shared" si="0"/>
        <v>24.240000000000002</v>
      </c>
    </row>
    <row r="14" spans="2:13" x14ac:dyDescent="0.3">
      <c r="B14" s="226" t="s">
        <v>613</v>
      </c>
      <c r="C14" s="220">
        <v>26.11</v>
      </c>
      <c r="D14" s="54">
        <v>38.79</v>
      </c>
      <c r="E14" s="45">
        <v>0</v>
      </c>
      <c r="F14" s="220">
        <v>20.21</v>
      </c>
      <c r="G14" s="10">
        <f t="shared" si="0"/>
        <v>85.110000000000014</v>
      </c>
    </row>
    <row r="15" spans="2:13" x14ac:dyDescent="0.3">
      <c r="B15" s="226" t="s">
        <v>614</v>
      </c>
      <c r="C15" s="220">
        <v>0</v>
      </c>
      <c r="D15" s="54">
        <v>36.92</v>
      </c>
      <c r="E15" s="45">
        <v>0</v>
      </c>
      <c r="F15" s="220">
        <v>6.04</v>
      </c>
      <c r="G15" s="10">
        <f t="shared" si="0"/>
        <v>42.96</v>
      </c>
    </row>
    <row r="16" spans="2:13" x14ac:dyDescent="0.3">
      <c r="B16" s="226" t="s">
        <v>615</v>
      </c>
      <c r="C16" s="220">
        <v>17.399999999999999</v>
      </c>
      <c r="D16" s="54">
        <v>4.49</v>
      </c>
      <c r="E16" s="45">
        <v>0</v>
      </c>
      <c r="F16" s="220">
        <v>13.09</v>
      </c>
      <c r="G16" s="10">
        <f t="shared" si="0"/>
        <v>34.980000000000004</v>
      </c>
    </row>
    <row r="17" spans="2:7" x14ac:dyDescent="0.3">
      <c r="B17" s="226" t="s">
        <v>616</v>
      </c>
      <c r="C17" s="220">
        <v>20.23</v>
      </c>
      <c r="D17" s="54">
        <v>16.79</v>
      </c>
      <c r="E17" s="45">
        <v>3.07</v>
      </c>
      <c r="F17" s="220">
        <v>13.94</v>
      </c>
      <c r="G17" s="10">
        <f t="shared" si="0"/>
        <v>54.029999999999994</v>
      </c>
    </row>
    <row r="18" spans="2:7" x14ac:dyDescent="0.3">
      <c r="B18" s="226" t="s">
        <v>617</v>
      </c>
      <c r="C18" s="220">
        <v>83.940000000000012</v>
      </c>
      <c r="D18" s="54">
        <v>68.38</v>
      </c>
      <c r="E18" s="45">
        <v>14.959999999999999</v>
      </c>
      <c r="F18" s="220">
        <v>46.28</v>
      </c>
      <c r="G18" s="10">
        <f t="shared" si="0"/>
        <v>213.56</v>
      </c>
    </row>
    <row r="19" spans="2:7" x14ac:dyDescent="0.3">
      <c r="B19" s="226" t="s">
        <v>618</v>
      </c>
      <c r="C19" s="220">
        <v>32.089999999999996</v>
      </c>
      <c r="D19" s="54">
        <v>126.17999999999999</v>
      </c>
      <c r="E19" s="45">
        <v>1.62</v>
      </c>
      <c r="F19" s="220">
        <v>0.78</v>
      </c>
      <c r="G19" s="10">
        <f t="shared" si="0"/>
        <v>160.66999999999999</v>
      </c>
    </row>
    <row r="20" spans="2:7" x14ac:dyDescent="0.3">
      <c r="B20" s="226" t="s">
        <v>619</v>
      </c>
      <c r="C20" s="220">
        <v>45.779999999999994</v>
      </c>
      <c r="D20" s="54">
        <v>66.25</v>
      </c>
      <c r="E20" s="45">
        <v>9.77</v>
      </c>
      <c r="F20" s="220">
        <v>23.519999999999996</v>
      </c>
      <c r="G20" s="10">
        <f t="shared" si="0"/>
        <v>145.32</v>
      </c>
    </row>
    <row r="21" spans="2:7" x14ac:dyDescent="0.3">
      <c r="B21" s="226" t="s">
        <v>620</v>
      </c>
      <c r="C21" s="220">
        <v>55.44</v>
      </c>
      <c r="D21" s="54">
        <v>27.609999999999996</v>
      </c>
      <c r="E21" s="45">
        <v>11.28</v>
      </c>
      <c r="F21" s="220">
        <v>30.119999999999997</v>
      </c>
      <c r="G21" s="10">
        <f t="shared" si="0"/>
        <v>124.44999999999999</v>
      </c>
    </row>
    <row r="22" spans="2:7" x14ac:dyDescent="0.3">
      <c r="B22" s="226" t="s">
        <v>621</v>
      </c>
      <c r="C22" s="220">
        <v>64.19</v>
      </c>
      <c r="D22" s="54">
        <v>37.82</v>
      </c>
      <c r="E22" s="45">
        <v>57.129999999999995</v>
      </c>
      <c r="F22" s="220">
        <v>7</v>
      </c>
      <c r="G22" s="10">
        <f t="shared" si="0"/>
        <v>166.14</v>
      </c>
    </row>
    <row r="23" spans="2:7" x14ac:dyDescent="0.3">
      <c r="B23" s="226" t="s">
        <v>622</v>
      </c>
      <c r="C23" s="220">
        <v>146.80000000000001</v>
      </c>
      <c r="D23" s="54">
        <v>197.19000000000003</v>
      </c>
      <c r="E23" s="45">
        <v>14.41</v>
      </c>
      <c r="F23" s="220">
        <v>22.79</v>
      </c>
      <c r="G23" s="99">
        <f t="shared" si="0"/>
        <v>381.19000000000005</v>
      </c>
    </row>
    <row r="24" spans="2:7" x14ac:dyDescent="0.3">
      <c r="B24" s="226" t="s">
        <v>623</v>
      </c>
      <c r="C24" s="220">
        <v>170.23</v>
      </c>
      <c r="D24" s="54">
        <v>183.26999999999998</v>
      </c>
      <c r="E24" s="45">
        <v>54.9</v>
      </c>
      <c r="F24" s="220">
        <v>68.55</v>
      </c>
      <c r="G24" s="10">
        <f t="shared" si="0"/>
        <v>476.95</v>
      </c>
    </row>
    <row r="25" spans="2:7" x14ac:dyDescent="0.3">
      <c r="B25" s="226" t="s">
        <v>624</v>
      </c>
      <c r="C25" s="220">
        <v>226.19000000000003</v>
      </c>
      <c r="D25" s="54">
        <v>408.49</v>
      </c>
      <c r="E25" s="45">
        <v>25.74</v>
      </c>
      <c r="F25" s="220">
        <v>16.739999999999998</v>
      </c>
      <c r="G25" s="99">
        <f t="shared" si="0"/>
        <v>677.16000000000008</v>
      </c>
    </row>
    <row r="26" spans="2:7" x14ac:dyDescent="0.3">
      <c r="B26" s="226" t="s">
        <v>625</v>
      </c>
      <c r="C26" s="220">
        <v>162.22000000000003</v>
      </c>
      <c r="D26" s="54">
        <v>388.00000000000006</v>
      </c>
      <c r="E26" s="45">
        <v>112.16</v>
      </c>
      <c r="F26" s="220">
        <v>21.12</v>
      </c>
      <c r="G26" s="99">
        <f t="shared" si="0"/>
        <v>683.5</v>
      </c>
    </row>
    <row r="27" spans="2:7" x14ac:dyDescent="0.3">
      <c r="B27" s="226" t="s">
        <v>626</v>
      </c>
      <c r="C27" s="220">
        <v>213.13</v>
      </c>
      <c r="D27" s="54">
        <v>456.93000000000006</v>
      </c>
      <c r="E27" s="45">
        <v>70.069999999999993</v>
      </c>
      <c r="F27" s="220">
        <v>51.550000000000004</v>
      </c>
      <c r="G27" s="99">
        <f t="shared" si="0"/>
        <v>791.68000000000006</v>
      </c>
    </row>
    <row r="28" spans="2:7" x14ac:dyDescent="0.3">
      <c r="B28" s="226" t="s">
        <v>627</v>
      </c>
      <c r="C28" s="220">
        <v>437.55999999999995</v>
      </c>
      <c r="D28" s="54">
        <v>841.31999999999994</v>
      </c>
      <c r="E28" s="45">
        <v>87.38</v>
      </c>
      <c r="F28" s="220">
        <v>233.63000000000002</v>
      </c>
      <c r="G28" s="99">
        <f t="shared" si="0"/>
        <v>1599.8899999999999</v>
      </c>
    </row>
    <row r="29" spans="2:7" x14ac:dyDescent="0.3">
      <c r="B29" s="226" t="s">
        <v>628</v>
      </c>
      <c r="C29" s="220">
        <v>298.21000000000004</v>
      </c>
      <c r="D29" s="54">
        <v>1184.9499999999998</v>
      </c>
      <c r="E29" s="45">
        <v>247.28000000000003</v>
      </c>
      <c r="F29" s="220">
        <v>309.65000000000003</v>
      </c>
      <c r="G29" s="99">
        <f t="shared" si="0"/>
        <v>2040.09</v>
      </c>
    </row>
    <row r="30" spans="2:7" x14ac:dyDescent="0.3">
      <c r="B30" s="226" t="s">
        <v>629</v>
      </c>
      <c r="C30" s="220">
        <v>319.89999999999998</v>
      </c>
      <c r="D30" s="54">
        <v>1063.79</v>
      </c>
      <c r="E30" s="45">
        <v>46.21</v>
      </c>
      <c r="F30" s="220">
        <v>527.29</v>
      </c>
      <c r="G30" s="99">
        <f t="shared" si="0"/>
        <v>1957.19</v>
      </c>
    </row>
    <row r="31" spans="2:7" x14ac:dyDescent="0.3">
      <c r="B31" s="226" t="s">
        <v>630</v>
      </c>
      <c r="C31" s="220">
        <v>1131.6999999999998</v>
      </c>
      <c r="D31" s="54">
        <v>1995.2099999999998</v>
      </c>
      <c r="E31" s="45">
        <v>56.190000000000005</v>
      </c>
      <c r="F31" s="220">
        <v>619.16</v>
      </c>
      <c r="G31" s="99">
        <f t="shared" si="0"/>
        <v>3802.2599999999998</v>
      </c>
    </row>
    <row r="32" spans="2:7" x14ac:dyDescent="0.3">
      <c r="B32" s="226" t="s">
        <v>631</v>
      </c>
      <c r="C32" s="220">
        <v>1762.52</v>
      </c>
      <c r="D32" s="54">
        <v>2373.38</v>
      </c>
      <c r="E32" s="45">
        <v>164.32000000000002</v>
      </c>
      <c r="F32" s="220">
        <v>1126.2199999999998</v>
      </c>
      <c r="G32" s="99">
        <f t="shared" si="0"/>
        <v>5426.4399999999987</v>
      </c>
    </row>
    <row r="33" spans="2:7" x14ac:dyDescent="0.3">
      <c r="B33" s="226" t="s">
        <v>632</v>
      </c>
      <c r="C33" s="220">
        <v>2338.1999999999994</v>
      </c>
      <c r="D33" s="54">
        <v>3165.7300000000005</v>
      </c>
      <c r="E33" s="45">
        <v>192.25</v>
      </c>
      <c r="F33" s="220">
        <v>1420.8200000000002</v>
      </c>
      <c r="G33" s="99">
        <f t="shared" si="0"/>
        <v>7117</v>
      </c>
    </row>
    <row r="34" spans="2:7" x14ac:dyDescent="0.3">
      <c r="B34" s="226" t="s">
        <v>633</v>
      </c>
      <c r="C34" s="220">
        <v>2149.41</v>
      </c>
      <c r="D34" s="54">
        <v>2937.37</v>
      </c>
      <c r="E34" s="45">
        <v>314.84000000000003</v>
      </c>
      <c r="F34" s="220">
        <v>1348.6499999999999</v>
      </c>
      <c r="G34" s="99">
        <f t="shared" si="0"/>
        <v>6750.2699999999995</v>
      </c>
    </row>
    <row r="35" spans="2:7" x14ac:dyDescent="0.3">
      <c r="B35" s="226" t="s">
        <v>634</v>
      </c>
      <c r="C35" s="220">
        <v>3242.9900000000002</v>
      </c>
      <c r="D35" s="54">
        <v>3489.3400000000006</v>
      </c>
      <c r="E35" s="45">
        <v>390.75</v>
      </c>
      <c r="F35" s="220">
        <v>1243.5599999999997</v>
      </c>
      <c r="G35" s="99">
        <f t="shared" si="0"/>
        <v>8366.6400000000012</v>
      </c>
    </row>
    <row r="36" spans="2:7" x14ac:dyDescent="0.3">
      <c r="B36" s="226" t="s">
        <v>635</v>
      </c>
      <c r="C36" s="220">
        <v>4513.83</v>
      </c>
      <c r="D36" s="54">
        <v>3595.23</v>
      </c>
      <c r="E36" s="45">
        <v>774.24</v>
      </c>
      <c r="F36" s="220">
        <v>1622.28</v>
      </c>
      <c r="G36" s="99">
        <f t="shared" si="0"/>
        <v>10505.58</v>
      </c>
    </row>
    <row r="37" spans="2:7" x14ac:dyDescent="0.3">
      <c r="B37" s="226" t="s">
        <v>636</v>
      </c>
      <c r="C37" s="220">
        <v>3728.96</v>
      </c>
      <c r="D37" s="54">
        <v>2050.0099999999998</v>
      </c>
      <c r="E37" s="45">
        <v>380.27999999999992</v>
      </c>
      <c r="F37" s="220">
        <v>603.11</v>
      </c>
      <c r="G37" s="99">
        <f t="shared" si="0"/>
        <v>6762.3599999999988</v>
      </c>
    </row>
    <row r="38" spans="2:7" x14ac:dyDescent="0.3">
      <c r="B38" s="226" t="s">
        <v>637</v>
      </c>
      <c r="C38" s="220">
        <v>4038.5800000000004</v>
      </c>
      <c r="D38" s="54">
        <v>2159.14</v>
      </c>
      <c r="E38" s="45">
        <v>334.91</v>
      </c>
      <c r="F38" s="220">
        <v>521.26</v>
      </c>
      <c r="G38" s="99">
        <f t="shared" si="0"/>
        <v>7053.89</v>
      </c>
    </row>
    <row r="39" spans="2:7" x14ac:dyDescent="0.3">
      <c r="B39" s="226" t="s">
        <v>638</v>
      </c>
      <c r="C39" s="220">
        <v>3339.5099999999998</v>
      </c>
      <c r="D39" s="54">
        <v>2405.4500000000003</v>
      </c>
      <c r="E39" s="45">
        <v>293.35000000000002</v>
      </c>
      <c r="F39" s="220">
        <v>516.54</v>
      </c>
      <c r="G39" s="99">
        <f t="shared" si="0"/>
        <v>6554.85</v>
      </c>
    </row>
    <row r="40" spans="2:7" x14ac:dyDescent="0.3">
      <c r="B40" s="226" t="s">
        <v>639</v>
      </c>
      <c r="C40" s="220">
        <v>4299.7599999999993</v>
      </c>
      <c r="D40" s="54">
        <v>3047.1400000000008</v>
      </c>
      <c r="E40" s="45">
        <v>362.2</v>
      </c>
      <c r="F40" s="220">
        <v>711.53</v>
      </c>
      <c r="G40" s="99">
        <f t="shared" si="0"/>
        <v>8420.6299999999992</v>
      </c>
    </row>
    <row r="41" spans="2:7" x14ac:dyDescent="0.3">
      <c r="B41" s="226" t="s">
        <v>640</v>
      </c>
      <c r="C41" s="220">
        <v>4174.3999999999996</v>
      </c>
      <c r="D41" s="54">
        <v>2099.3000000000002</v>
      </c>
      <c r="E41" s="45">
        <v>358.78000000000003</v>
      </c>
      <c r="F41" s="220">
        <v>1015.5400000000002</v>
      </c>
      <c r="G41" s="99">
        <f t="shared" si="0"/>
        <v>7648.0199999999995</v>
      </c>
    </row>
    <row r="42" spans="2:7" x14ac:dyDescent="0.3">
      <c r="B42" s="226" t="s">
        <v>641</v>
      </c>
      <c r="C42" s="220">
        <v>3171.96</v>
      </c>
      <c r="D42" s="54">
        <v>1540.3600000000001</v>
      </c>
      <c r="E42" s="45">
        <v>272.83</v>
      </c>
      <c r="F42" s="220">
        <v>712.55</v>
      </c>
      <c r="G42" s="99">
        <f t="shared" si="0"/>
        <v>5697.7</v>
      </c>
    </row>
    <row r="43" spans="2:7" x14ac:dyDescent="0.3">
      <c r="B43" s="226" t="s">
        <v>642</v>
      </c>
      <c r="C43" s="220">
        <v>2693.0499999999993</v>
      </c>
      <c r="D43" s="54">
        <v>1078.1399999999999</v>
      </c>
      <c r="E43" s="45">
        <v>403.89999999999992</v>
      </c>
      <c r="F43" s="220">
        <v>959.75999999999988</v>
      </c>
      <c r="G43" s="99">
        <f t="shared" si="0"/>
        <v>5134.8499999999995</v>
      </c>
    </row>
    <row r="44" spans="2:7" x14ac:dyDescent="0.3">
      <c r="B44" s="226" t="s">
        <v>643</v>
      </c>
      <c r="C44" s="220">
        <v>3345.8500000000004</v>
      </c>
      <c r="D44" s="54">
        <v>1226.8399999999999</v>
      </c>
      <c r="E44" s="45">
        <v>255.73000000000005</v>
      </c>
      <c r="F44" s="220">
        <v>725.65000000000009</v>
      </c>
      <c r="G44" s="10">
        <f t="shared" si="0"/>
        <v>5554.0700000000015</v>
      </c>
    </row>
    <row r="45" spans="2:7" x14ac:dyDescent="0.3">
      <c r="B45" s="226" t="s">
        <v>644</v>
      </c>
      <c r="C45" s="220">
        <v>3471.5699999999997</v>
      </c>
      <c r="D45" s="54">
        <v>1402.2600000000002</v>
      </c>
      <c r="E45" s="45">
        <v>322.68000000000006</v>
      </c>
      <c r="F45" s="220">
        <v>1199.1999999999998</v>
      </c>
      <c r="G45" s="10">
        <f t="shared" si="0"/>
        <v>6395.71</v>
      </c>
    </row>
    <row r="46" spans="2:7" x14ac:dyDescent="0.3">
      <c r="B46" s="226" t="s">
        <v>645</v>
      </c>
      <c r="C46" s="220">
        <v>4759.66</v>
      </c>
      <c r="D46" s="54">
        <v>1956.7</v>
      </c>
      <c r="E46" s="45">
        <v>676.67000000000007</v>
      </c>
      <c r="F46" s="220">
        <v>1012.7600000000001</v>
      </c>
      <c r="G46" s="10">
        <f t="shared" si="0"/>
        <v>8405.7899999999991</v>
      </c>
    </row>
    <row r="47" spans="2:7" x14ac:dyDescent="0.3">
      <c r="B47" s="226" t="s">
        <v>646</v>
      </c>
      <c r="C47" s="220">
        <v>4439.0600000000004</v>
      </c>
      <c r="D47" s="54">
        <v>1581.1499999999999</v>
      </c>
      <c r="E47" s="45">
        <v>534.56000000000006</v>
      </c>
      <c r="F47" s="220">
        <v>1164.0900000000004</v>
      </c>
      <c r="G47" s="10">
        <f t="shared" si="0"/>
        <v>7718.8600000000006</v>
      </c>
    </row>
    <row r="48" spans="2:7" ht="15.6" x14ac:dyDescent="0.3">
      <c r="B48" s="226" t="s">
        <v>663</v>
      </c>
      <c r="C48" s="121">
        <v>1558.6699999999998</v>
      </c>
      <c r="D48" s="234">
        <v>1970.5600000000002</v>
      </c>
      <c r="E48" s="23">
        <v>229.89000000000001</v>
      </c>
      <c r="F48" s="24">
        <v>531.29000000000008</v>
      </c>
      <c r="G48" s="99">
        <f t="shared" si="0"/>
        <v>4290.41</v>
      </c>
    </row>
    <row r="49" spans="2:8" ht="15.6" x14ac:dyDescent="0.3">
      <c r="B49" s="226" t="s">
        <v>664</v>
      </c>
      <c r="C49" s="121">
        <v>1450.3300000000002</v>
      </c>
      <c r="D49" s="234">
        <v>1023.33</v>
      </c>
      <c r="E49" s="23">
        <v>206.96999999999997</v>
      </c>
      <c r="F49" s="24">
        <v>445.90000000000003</v>
      </c>
      <c r="G49" s="99">
        <f t="shared" si="0"/>
        <v>3126.53</v>
      </c>
    </row>
    <row r="50" spans="2:8" x14ac:dyDescent="0.3">
      <c r="B50" s="225" t="s">
        <v>665</v>
      </c>
      <c r="C50" s="153">
        <f>SUM(C7:C49)</f>
        <v>62037.17</v>
      </c>
      <c r="D50" s="229">
        <f t="shared" ref="D50:F50" si="1">SUM(D7:D49)</f>
        <v>46447.639999999992</v>
      </c>
      <c r="E50" s="100">
        <f t="shared" si="1"/>
        <v>7293.2000000000007</v>
      </c>
      <c r="F50" s="153">
        <f t="shared" si="1"/>
        <v>18999.170000000002</v>
      </c>
      <c r="G50" s="101">
        <f t="shared" si="0"/>
        <v>134777.18</v>
      </c>
    </row>
    <row r="51" spans="2:8" x14ac:dyDescent="0.3">
      <c r="B51" s="225"/>
      <c r="C51" s="77"/>
      <c r="D51" s="223"/>
      <c r="E51" s="27"/>
      <c r="F51" s="77"/>
      <c r="G51" s="10"/>
    </row>
    <row r="52" spans="2:8" ht="15.6" x14ac:dyDescent="0.3">
      <c r="B52" s="226" t="s">
        <v>666</v>
      </c>
      <c r="C52" s="121">
        <v>1861.43</v>
      </c>
      <c r="D52" s="79">
        <v>744.17</v>
      </c>
      <c r="E52" s="23">
        <v>235.04</v>
      </c>
      <c r="F52" s="24">
        <v>362.19000000000005</v>
      </c>
      <c r="G52" s="99">
        <f t="shared" ref="G52:G55" si="2">SUM(C52:F52)</f>
        <v>3202.83</v>
      </c>
    </row>
    <row r="53" spans="2:8" x14ac:dyDescent="0.3">
      <c r="B53" s="226" t="s">
        <v>648</v>
      </c>
      <c r="C53" s="121">
        <v>5453.8999999999987</v>
      </c>
      <c r="D53" s="234">
        <v>2223.98</v>
      </c>
      <c r="E53" s="23">
        <v>714.84000000000015</v>
      </c>
      <c r="F53" s="24">
        <v>1103.8699999999999</v>
      </c>
      <c r="G53" s="99">
        <f t="shared" si="2"/>
        <v>9496.59</v>
      </c>
    </row>
    <row r="54" spans="2:8" x14ac:dyDescent="0.3">
      <c r="B54" s="226" t="s">
        <v>649</v>
      </c>
      <c r="C54" s="121">
        <v>5179.2199999999993</v>
      </c>
      <c r="D54" s="234">
        <v>2432.5300000000002</v>
      </c>
      <c r="E54" s="23">
        <v>782.06</v>
      </c>
      <c r="F54" s="24">
        <v>985.03999999999962</v>
      </c>
      <c r="G54" s="99">
        <f t="shared" si="2"/>
        <v>9378.8499999999985</v>
      </c>
    </row>
    <row r="55" spans="2:8" x14ac:dyDescent="0.3">
      <c r="B55" s="225" t="s">
        <v>667</v>
      </c>
      <c r="C55" s="153">
        <f>SUM(C52:C54)</f>
        <v>12494.55</v>
      </c>
      <c r="D55" s="229">
        <f t="shared" ref="D55:F55" si="3">SUM(D52:D54)</f>
        <v>5400.68</v>
      </c>
      <c r="E55" s="27">
        <f t="shared" si="3"/>
        <v>1731.94</v>
      </c>
      <c r="F55" s="153">
        <f t="shared" si="3"/>
        <v>2451.0999999999995</v>
      </c>
      <c r="G55" s="101">
        <f t="shared" si="2"/>
        <v>22078.269999999997</v>
      </c>
    </row>
    <row r="56" spans="2:8" x14ac:dyDescent="0.3">
      <c r="B56" s="225"/>
      <c r="C56" s="77"/>
      <c r="D56" s="223"/>
      <c r="E56" s="27"/>
      <c r="F56" s="77"/>
      <c r="G56" s="224"/>
    </row>
    <row r="57" spans="2:8" x14ac:dyDescent="0.3">
      <c r="B57" s="225" t="s">
        <v>658</v>
      </c>
      <c r="C57" s="153">
        <f>C55+C50</f>
        <v>74531.72</v>
      </c>
      <c r="D57" s="101">
        <f t="shared" ref="D57:F57" si="4">D55+D50</f>
        <v>51848.319999999992</v>
      </c>
      <c r="E57" s="101">
        <f t="shared" si="4"/>
        <v>9025.1400000000012</v>
      </c>
      <c r="F57" s="101">
        <f t="shared" si="4"/>
        <v>21450.27</v>
      </c>
      <c r="G57" s="101">
        <f>G55+G50</f>
        <v>156855.44999999998</v>
      </c>
    </row>
    <row r="58" spans="2:8" ht="15" thickBot="1" x14ac:dyDescent="0.35">
      <c r="B58" s="28" t="s">
        <v>118</v>
      </c>
      <c r="C58" s="222">
        <f>C57/$G$57*100</f>
        <v>47.516181299406561</v>
      </c>
      <c r="D58" s="221">
        <f t="shared" ref="D58:G58" si="5">D57/$G$57*100</f>
        <v>33.054841256711192</v>
      </c>
      <c r="E58" s="221">
        <f t="shared" si="5"/>
        <v>5.7537943373979052</v>
      </c>
      <c r="F58" s="221">
        <f t="shared" si="5"/>
        <v>13.675183106484349</v>
      </c>
      <c r="G58" s="221">
        <f t="shared" si="5"/>
        <v>100</v>
      </c>
    </row>
    <row r="59" spans="2:8" x14ac:dyDescent="0.3">
      <c r="B59" s="478" t="s">
        <v>1298</v>
      </c>
      <c r="C59" s="493"/>
      <c r="D59" s="493"/>
      <c r="E59" s="493"/>
      <c r="F59" s="493"/>
      <c r="G59" s="493"/>
    </row>
    <row r="60" spans="2:8" ht="39.75" customHeight="1" x14ac:dyDescent="0.3">
      <c r="B60" s="541" t="s">
        <v>1299</v>
      </c>
      <c r="C60" s="541"/>
      <c r="D60" s="541"/>
      <c r="E60" s="541"/>
      <c r="F60" s="541"/>
      <c r="G60" s="541"/>
      <c r="H60" s="6"/>
    </row>
    <row r="61" spans="2:8" ht="15" customHeight="1" x14ac:dyDescent="0.3">
      <c r="B61" s="562" t="s">
        <v>1295</v>
      </c>
      <c r="C61" s="562"/>
      <c r="D61" s="562"/>
      <c r="E61" s="562"/>
      <c r="F61" s="562"/>
      <c r="G61" s="562"/>
    </row>
  </sheetData>
  <mergeCells count="6">
    <mergeCell ref="B60:G60"/>
    <mergeCell ref="B61:G61"/>
    <mergeCell ref="B2:B3"/>
    <mergeCell ref="C2:F2"/>
    <mergeCell ref="G2:G3"/>
    <mergeCell ref="B4:B5"/>
  </mergeCells>
  <pageMargins left="0.511811024" right="0.511811024" top="0.78740157499999996" bottom="0.78740157499999996" header="0.31496062000000002" footer="0.3149606200000000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1:M38"/>
  <sheetViews>
    <sheetView showGridLines="0" workbookViewId="0"/>
  </sheetViews>
  <sheetFormatPr defaultRowHeight="14.4" x14ac:dyDescent="0.3"/>
  <cols>
    <col min="2" max="2" width="49.44140625" customWidth="1"/>
    <col min="3" max="3" width="10.6640625" customWidth="1"/>
    <col min="4" max="4" width="11.5546875" customWidth="1"/>
    <col min="5" max="5" width="10.33203125" customWidth="1"/>
    <col min="6" max="6" width="11.109375" customWidth="1"/>
  </cols>
  <sheetData>
    <row r="1" spans="2:13" ht="16.2" thickBot="1" x14ac:dyDescent="0.35">
      <c r="B1" s="516" t="s">
        <v>668</v>
      </c>
      <c r="C1" s="516"/>
      <c r="D1" s="516"/>
      <c r="E1" s="516"/>
      <c r="F1" s="516"/>
      <c r="G1" s="465"/>
      <c r="H1" s="465"/>
      <c r="I1" s="465"/>
      <c r="J1" s="465"/>
      <c r="K1" s="465"/>
      <c r="L1" s="465"/>
      <c r="M1" s="465"/>
    </row>
    <row r="2" spans="2:13" ht="15" thickBot="1" x14ac:dyDescent="0.35">
      <c r="B2" s="569" t="s">
        <v>28</v>
      </c>
      <c r="C2" s="531" t="s">
        <v>109</v>
      </c>
      <c r="D2" s="532"/>
      <c r="E2" s="534" t="s">
        <v>115</v>
      </c>
      <c r="F2" s="536"/>
    </row>
    <row r="3" spans="2:13" x14ac:dyDescent="0.3">
      <c r="B3" s="570"/>
      <c r="C3" s="529" t="s">
        <v>669</v>
      </c>
      <c r="D3" s="218" t="s">
        <v>670</v>
      </c>
      <c r="E3" s="529" t="s">
        <v>669</v>
      </c>
      <c r="F3" s="214" t="s">
        <v>670</v>
      </c>
    </row>
    <row r="4" spans="2:13" ht="30" customHeight="1" thickBot="1" x14ac:dyDescent="0.35">
      <c r="B4" s="571"/>
      <c r="C4" s="530"/>
      <c r="D4" s="210" t="s">
        <v>671</v>
      </c>
      <c r="E4" s="530"/>
      <c r="F4" s="215" t="s">
        <v>671</v>
      </c>
    </row>
    <row r="5" spans="2:13" x14ac:dyDescent="0.3">
      <c r="B5" s="558"/>
      <c r="C5" s="218" t="s">
        <v>672</v>
      </c>
      <c r="D5" s="218" t="s">
        <v>672</v>
      </c>
      <c r="E5" s="218" t="s">
        <v>672</v>
      </c>
      <c r="F5" s="231" t="s">
        <v>672</v>
      </c>
    </row>
    <row r="6" spans="2:13" x14ac:dyDescent="0.3">
      <c r="B6" s="559"/>
      <c r="C6" s="218" t="s">
        <v>673</v>
      </c>
      <c r="D6" s="218" t="s">
        <v>673</v>
      </c>
      <c r="E6" s="218" t="s">
        <v>673</v>
      </c>
      <c r="F6" s="231" t="s">
        <v>673</v>
      </c>
    </row>
    <row r="7" spans="2:13" x14ac:dyDescent="0.3">
      <c r="B7" s="225"/>
      <c r="C7" s="218"/>
      <c r="D7" s="218"/>
      <c r="E7" s="218"/>
      <c r="F7" s="231"/>
    </row>
    <row r="8" spans="2:13" x14ac:dyDescent="0.3">
      <c r="B8" s="225" t="s">
        <v>23</v>
      </c>
      <c r="C8" s="218"/>
      <c r="D8" s="218"/>
      <c r="E8" s="218"/>
      <c r="F8" s="231"/>
    </row>
    <row r="9" spans="2:13" x14ac:dyDescent="0.3">
      <c r="B9" s="226" t="s">
        <v>674</v>
      </c>
      <c r="C9" s="23">
        <v>545</v>
      </c>
      <c r="D9" s="23">
        <v>472</v>
      </c>
      <c r="E9" s="48">
        <v>582.93821505029541</v>
      </c>
      <c r="F9" s="87">
        <v>474.08476040915446</v>
      </c>
    </row>
    <row r="10" spans="2:13" x14ac:dyDescent="0.3">
      <c r="B10" s="226" t="s">
        <v>675</v>
      </c>
      <c r="C10" s="23">
        <v>573</v>
      </c>
      <c r="D10" s="23">
        <v>464</v>
      </c>
      <c r="E10" s="48">
        <v>547.75199950958097</v>
      </c>
      <c r="F10" s="87">
        <v>486.54769673357322</v>
      </c>
    </row>
    <row r="11" spans="2:13" x14ac:dyDescent="0.3">
      <c r="B11" s="226" t="s">
        <v>676</v>
      </c>
      <c r="C11" s="23">
        <v>689</v>
      </c>
      <c r="D11" s="23">
        <v>489</v>
      </c>
      <c r="E11" s="48">
        <v>535.9596660482556</v>
      </c>
      <c r="F11" s="87">
        <v>488.56729094979198</v>
      </c>
    </row>
    <row r="12" spans="2:13" x14ac:dyDescent="0.3">
      <c r="B12" s="225" t="s">
        <v>677</v>
      </c>
      <c r="C12" s="27">
        <v>579</v>
      </c>
      <c r="D12" s="27">
        <v>470</v>
      </c>
      <c r="E12" s="49">
        <v>556.82959308779175</v>
      </c>
      <c r="F12" s="88">
        <v>482.93039728680208</v>
      </c>
    </row>
    <row r="13" spans="2:13" x14ac:dyDescent="0.3">
      <c r="B13" s="226"/>
      <c r="C13" s="23"/>
      <c r="D13" s="23"/>
      <c r="E13" s="48"/>
      <c r="F13" s="87"/>
    </row>
    <row r="14" spans="2:13" x14ac:dyDescent="0.3">
      <c r="B14" s="225" t="s">
        <v>22</v>
      </c>
      <c r="C14" s="27"/>
      <c r="D14" s="27"/>
      <c r="E14" s="48"/>
      <c r="F14" s="87"/>
    </row>
    <row r="15" spans="2:13" x14ac:dyDescent="0.3">
      <c r="B15" s="226" t="s">
        <v>678</v>
      </c>
      <c r="C15" s="23">
        <v>431</v>
      </c>
      <c r="D15" s="23">
        <v>446</v>
      </c>
      <c r="E15" s="48">
        <v>424.40479909175059</v>
      </c>
      <c r="F15" s="87">
        <v>455.22120453471086</v>
      </c>
    </row>
    <row r="16" spans="2:13" x14ac:dyDescent="0.3">
      <c r="B16" s="226" t="s">
        <v>679</v>
      </c>
      <c r="C16" s="23">
        <v>620</v>
      </c>
      <c r="D16" s="23">
        <v>475</v>
      </c>
      <c r="E16" s="48">
        <v>514.16606294024996</v>
      </c>
      <c r="F16" s="87">
        <v>481.13240819122746</v>
      </c>
    </row>
    <row r="17" spans="2:6" x14ac:dyDescent="0.3">
      <c r="B17" s="225" t="s">
        <v>680</v>
      </c>
      <c r="C17" s="27">
        <v>545</v>
      </c>
      <c r="D17" s="27">
        <v>461</v>
      </c>
      <c r="E17" s="49">
        <v>461.66488533278215</v>
      </c>
      <c r="F17" s="88">
        <v>469.92429855023704</v>
      </c>
    </row>
    <row r="18" spans="2:6" x14ac:dyDescent="0.3">
      <c r="B18" s="226"/>
      <c r="C18" s="23"/>
      <c r="D18" s="23"/>
      <c r="E18" s="48"/>
      <c r="F18" s="87"/>
    </row>
    <row r="19" spans="2:6" x14ac:dyDescent="0.3">
      <c r="B19" s="225" t="s">
        <v>20</v>
      </c>
      <c r="C19" s="27"/>
      <c r="D19" s="27"/>
      <c r="E19" s="48"/>
      <c r="F19" s="87"/>
    </row>
    <row r="20" spans="2:6" x14ac:dyDescent="0.3">
      <c r="B20" s="226" t="s">
        <v>681</v>
      </c>
      <c r="C20" s="23">
        <v>803</v>
      </c>
      <c r="D20" s="23">
        <v>464</v>
      </c>
      <c r="E20" s="48">
        <v>651.18755736168271</v>
      </c>
      <c r="F20" s="87">
        <v>525.08384489047057</v>
      </c>
    </row>
    <row r="21" spans="2:6" x14ac:dyDescent="0.3">
      <c r="B21" s="226" t="s">
        <v>682</v>
      </c>
      <c r="C21" s="23">
        <v>652</v>
      </c>
      <c r="D21" s="23">
        <v>479</v>
      </c>
      <c r="E21" s="48">
        <v>639.66540387810164</v>
      </c>
      <c r="F21" s="87">
        <v>526.00401988816202</v>
      </c>
    </row>
    <row r="22" spans="2:6" x14ac:dyDescent="0.3">
      <c r="B22" s="226" t="s">
        <v>683</v>
      </c>
      <c r="C22" s="23">
        <v>638</v>
      </c>
      <c r="D22" s="23">
        <v>459</v>
      </c>
      <c r="E22" s="48">
        <v>652.73219616615609</v>
      </c>
      <c r="F22" s="87">
        <v>469.46317487516842</v>
      </c>
    </row>
    <row r="23" spans="2:6" x14ac:dyDescent="0.3">
      <c r="B23" s="225" t="s">
        <v>684</v>
      </c>
      <c r="C23" s="27">
        <v>705</v>
      </c>
      <c r="D23" s="27">
        <v>470</v>
      </c>
      <c r="E23" s="49">
        <v>644.46340630311408</v>
      </c>
      <c r="F23" s="88">
        <v>519.14816057932751</v>
      </c>
    </row>
    <row r="24" spans="2:6" x14ac:dyDescent="0.3">
      <c r="B24" s="226"/>
      <c r="C24" s="23"/>
      <c r="D24" s="23"/>
      <c r="E24" s="48"/>
      <c r="F24" s="87"/>
    </row>
    <row r="25" spans="2:6" x14ac:dyDescent="0.3">
      <c r="B25" s="225" t="s">
        <v>25</v>
      </c>
      <c r="C25" s="27"/>
      <c r="D25" s="27"/>
      <c r="E25" s="48"/>
      <c r="F25" s="87"/>
    </row>
    <row r="26" spans="2:6" x14ac:dyDescent="0.3">
      <c r="B26" s="226" t="s">
        <v>685</v>
      </c>
      <c r="C26" s="23">
        <v>654</v>
      </c>
      <c r="D26" s="23">
        <v>468</v>
      </c>
      <c r="E26" s="48">
        <v>628.7859282176978</v>
      </c>
      <c r="F26" s="87">
        <v>512.54861904900849</v>
      </c>
    </row>
    <row r="27" spans="2:6" x14ac:dyDescent="0.3">
      <c r="B27" s="226" t="s">
        <v>686</v>
      </c>
      <c r="C27" s="23">
        <v>586</v>
      </c>
      <c r="D27" s="23">
        <v>459</v>
      </c>
      <c r="E27" s="48">
        <v>619.97273097585821</v>
      </c>
      <c r="F27" s="87">
        <v>492.48902173287041</v>
      </c>
    </row>
    <row r="28" spans="2:6" x14ac:dyDescent="0.3">
      <c r="B28" s="225" t="s">
        <v>684</v>
      </c>
      <c r="C28" s="27">
        <v>623</v>
      </c>
      <c r="D28" s="27">
        <v>464</v>
      </c>
      <c r="E28" s="49">
        <v>624.97335352136395</v>
      </c>
      <c r="F28" s="88">
        <v>503.00646746429811</v>
      </c>
    </row>
    <row r="29" spans="2:6" x14ac:dyDescent="0.3">
      <c r="B29" s="226"/>
      <c r="C29" s="23"/>
      <c r="D29" s="23"/>
      <c r="E29" s="48"/>
      <c r="F29" s="87"/>
    </row>
    <row r="30" spans="2:6" x14ac:dyDescent="0.3">
      <c r="B30" s="225" t="s">
        <v>24</v>
      </c>
      <c r="C30" s="27"/>
      <c r="D30" s="27"/>
      <c r="E30" s="48"/>
      <c r="F30" s="87"/>
    </row>
    <row r="31" spans="2:6" x14ac:dyDescent="0.3">
      <c r="B31" s="226" t="s">
        <v>687</v>
      </c>
      <c r="C31" s="23">
        <v>670</v>
      </c>
      <c r="D31" s="23">
        <v>497</v>
      </c>
      <c r="E31" s="48">
        <v>522.69011043923615</v>
      </c>
      <c r="F31" s="87">
        <v>502.33305177531145</v>
      </c>
    </row>
    <row r="32" spans="2:6" x14ac:dyDescent="0.3">
      <c r="B32" s="226" t="s">
        <v>688</v>
      </c>
      <c r="C32" s="23">
        <v>802</v>
      </c>
      <c r="D32" s="23">
        <v>518</v>
      </c>
      <c r="E32" s="48">
        <v>636.60935490670693</v>
      </c>
      <c r="F32" s="87">
        <v>615.07834697397664</v>
      </c>
    </row>
    <row r="33" spans="2:6" x14ac:dyDescent="0.3">
      <c r="B33" s="225" t="s">
        <v>689</v>
      </c>
      <c r="C33" s="27">
        <v>764</v>
      </c>
      <c r="D33" s="27">
        <v>502</v>
      </c>
      <c r="E33" s="49">
        <v>559.7425107368249</v>
      </c>
      <c r="F33" s="88">
        <v>534.85642037224534</v>
      </c>
    </row>
    <row r="34" spans="2:6" x14ac:dyDescent="0.3">
      <c r="B34" s="225"/>
      <c r="C34" s="27"/>
      <c r="D34" s="27"/>
      <c r="E34" s="49"/>
      <c r="F34" s="88"/>
    </row>
    <row r="35" spans="2:6" ht="15" thickBot="1" x14ac:dyDescent="0.35">
      <c r="B35" s="28" t="s">
        <v>690</v>
      </c>
      <c r="C35" s="30">
        <v>656</v>
      </c>
      <c r="D35" s="30">
        <v>474</v>
      </c>
      <c r="E35" s="50">
        <v>586.97742206355758</v>
      </c>
      <c r="F35" s="309">
        <v>505.88525144035424</v>
      </c>
    </row>
    <row r="36" spans="2:6" x14ac:dyDescent="0.3">
      <c r="B36" s="479" t="s">
        <v>1302</v>
      </c>
      <c r="C36" s="493"/>
      <c r="D36" s="493"/>
      <c r="E36" s="493"/>
      <c r="F36" s="493"/>
    </row>
    <row r="37" spans="2:6" x14ac:dyDescent="0.3">
      <c r="B37" s="479" t="s">
        <v>1254</v>
      </c>
      <c r="C37" s="493"/>
      <c r="D37" s="493"/>
      <c r="E37" s="493"/>
      <c r="F37" s="493"/>
    </row>
    <row r="38" spans="2:6" ht="27" customHeight="1" x14ac:dyDescent="0.3">
      <c r="B38" s="541" t="s">
        <v>1303</v>
      </c>
      <c r="C38" s="541"/>
      <c r="D38" s="541"/>
      <c r="E38" s="541"/>
      <c r="F38" s="541"/>
    </row>
  </sheetData>
  <mergeCells count="7">
    <mergeCell ref="B38:F38"/>
    <mergeCell ref="B5:B6"/>
    <mergeCell ref="B2:B4"/>
    <mergeCell ref="C2:D2"/>
    <mergeCell ref="E2:F2"/>
    <mergeCell ref="C3:C4"/>
    <mergeCell ref="E3:E4"/>
  </mergeCells>
  <pageMargins left="0.511811024" right="0.511811024" top="0.78740157499999996" bottom="0.78740157499999996" header="0.31496062000000002" footer="0.31496062000000002"/>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1:M30"/>
  <sheetViews>
    <sheetView showGridLines="0" workbookViewId="0"/>
  </sheetViews>
  <sheetFormatPr defaultRowHeight="14.4" x14ac:dyDescent="0.3"/>
  <cols>
    <col min="2" max="2" width="30.44140625" customWidth="1"/>
    <col min="3" max="6" width="16.33203125" customWidth="1"/>
  </cols>
  <sheetData>
    <row r="1" spans="2:13" ht="16.2" thickBot="1" x14ac:dyDescent="0.35">
      <c r="B1" s="516" t="s">
        <v>691</v>
      </c>
      <c r="C1" s="516"/>
      <c r="D1" s="516"/>
      <c r="E1" s="516"/>
      <c r="F1" s="516"/>
      <c r="G1" s="465"/>
      <c r="H1" s="465"/>
      <c r="I1" s="465"/>
      <c r="J1" s="465"/>
      <c r="K1" s="465"/>
      <c r="L1" s="465"/>
      <c r="M1" s="465"/>
    </row>
    <row r="2" spans="2:13" ht="15" thickBot="1" x14ac:dyDescent="0.35">
      <c r="B2" s="527" t="s">
        <v>40</v>
      </c>
      <c r="C2" s="531" t="s">
        <v>109</v>
      </c>
      <c r="D2" s="532"/>
      <c r="E2" s="531" t="s">
        <v>115</v>
      </c>
      <c r="F2" s="533"/>
    </row>
    <row r="3" spans="2:13" ht="29.4" thickBot="1" x14ac:dyDescent="0.35">
      <c r="B3" s="528"/>
      <c r="C3" s="215" t="s">
        <v>669</v>
      </c>
      <c r="D3" s="213" t="s">
        <v>692</v>
      </c>
      <c r="E3" s="213" t="s">
        <v>669</v>
      </c>
      <c r="F3" s="213" t="s">
        <v>692</v>
      </c>
    </row>
    <row r="4" spans="2:13" x14ac:dyDescent="0.3">
      <c r="B4" s="569"/>
      <c r="C4" s="231" t="s">
        <v>672</v>
      </c>
      <c r="D4" s="217" t="s">
        <v>672</v>
      </c>
      <c r="E4" s="217" t="s">
        <v>672</v>
      </c>
      <c r="F4" s="217" t="s">
        <v>672</v>
      </c>
    </row>
    <row r="5" spans="2:13" x14ac:dyDescent="0.3">
      <c r="B5" s="570"/>
      <c r="C5" s="231" t="s">
        <v>673</v>
      </c>
      <c r="D5" s="217" t="s">
        <v>673</v>
      </c>
      <c r="E5" s="217" t="s">
        <v>673</v>
      </c>
      <c r="F5" s="217" t="s">
        <v>673</v>
      </c>
    </row>
    <row r="6" spans="2:13" x14ac:dyDescent="0.3">
      <c r="B6" s="225" t="s">
        <v>428</v>
      </c>
      <c r="C6" s="24"/>
      <c r="D6" s="10"/>
      <c r="E6" s="10"/>
      <c r="F6" s="10"/>
    </row>
    <row r="7" spans="2:13" x14ac:dyDescent="0.3">
      <c r="B7" s="226" t="s">
        <v>693</v>
      </c>
      <c r="C7" s="24">
        <v>715</v>
      </c>
      <c r="D7" s="10">
        <v>443</v>
      </c>
      <c r="E7" s="42">
        <v>539.1773050775239</v>
      </c>
      <c r="F7" s="42">
        <v>460.93397779752377</v>
      </c>
    </row>
    <row r="8" spans="2:13" x14ac:dyDescent="0.3">
      <c r="B8" s="226" t="s">
        <v>694</v>
      </c>
      <c r="C8" s="24">
        <v>502</v>
      </c>
      <c r="D8" s="10">
        <v>437</v>
      </c>
      <c r="E8" s="42">
        <v>645.45047888418446</v>
      </c>
      <c r="F8" s="42">
        <v>510.52617946621422</v>
      </c>
    </row>
    <row r="9" spans="2:13" x14ac:dyDescent="0.3">
      <c r="B9" s="226" t="s">
        <v>695</v>
      </c>
      <c r="C9" s="24">
        <v>659</v>
      </c>
      <c r="D9" s="10">
        <v>524</v>
      </c>
      <c r="E9" s="42">
        <v>618.60520233560658</v>
      </c>
      <c r="F9" s="42">
        <v>577.20297093731915</v>
      </c>
    </row>
    <row r="10" spans="2:13" x14ac:dyDescent="0.3">
      <c r="B10" s="226" t="s">
        <v>696</v>
      </c>
      <c r="C10" s="24">
        <v>735</v>
      </c>
      <c r="D10" s="10">
        <v>440</v>
      </c>
      <c r="E10" s="42">
        <v>614.35464803637808</v>
      </c>
      <c r="F10" s="42">
        <v>499.38493295632531</v>
      </c>
    </row>
    <row r="11" spans="2:13" x14ac:dyDescent="0.3">
      <c r="B11" s="226" t="s">
        <v>697</v>
      </c>
      <c r="C11" s="24" t="s">
        <v>698</v>
      </c>
      <c r="D11" s="10">
        <v>502</v>
      </c>
      <c r="E11" s="42">
        <v>605.67435114789066</v>
      </c>
      <c r="F11" s="42">
        <v>502.87131094197866</v>
      </c>
    </row>
    <row r="12" spans="2:13" x14ac:dyDescent="0.3">
      <c r="B12" s="226" t="s">
        <v>699</v>
      </c>
      <c r="C12" s="24">
        <v>903</v>
      </c>
      <c r="D12" s="10">
        <v>560</v>
      </c>
      <c r="E12" s="42">
        <v>612.27868445363526</v>
      </c>
      <c r="F12" s="42">
        <v>584.46206469335732</v>
      </c>
    </row>
    <row r="13" spans="2:13" x14ac:dyDescent="0.3">
      <c r="B13" s="226" t="s">
        <v>1372</v>
      </c>
      <c r="C13" s="79" t="s">
        <v>698</v>
      </c>
      <c r="D13" s="24" t="s">
        <v>698</v>
      </c>
      <c r="E13" s="42">
        <v>638.81055211962075</v>
      </c>
      <c r="F13" s="42">
        <v>788.10061284209735</v>
      </c>
    </row>
    <row r="14" spans="2:13" x14ac:dyDescent="0.3">
      <c r="B14" s="225" t="s">
        <v>700</v>
      </c>
      <c r="C14" s="77">
        <v>695</v>
      </c>
      <c r="D14" s="224">
        <v>452</v>
      </c>
      <c r="E14" s="43">
        <v>584.80733381994833</v>
      </c>
      <c r="F14" s="43">
        <v>484.25547005836916</v>
      </c>
    </row>
    <row r="15" spans="2:13" x14ac:dyDescent="0.3">
      <c r="B15" s="225"/>
      <c r="C15" s="77"/>
      <c r="D15" s="224"/>
      <c r="E15" s="224"/>
      <c r="F15" s="224"/>
    </row>
    <row r="16" spans="2:13" x14ac:dyDescent="0.3">
      <c r="B16" s="225" t="s">
        <v>512</v>
      </c>
      <c r="C16" s="77"/>
      <c r="D16" s="224"/>
      <c r="E16" s="224"/>
      <c r="F16" s="224"/>
    </row>
    <row r="17" spans="2:6" x14ac:dyDescent="0.3">
      <c r="B17" s="201" t="s">
        <v>701</v>
      </c>
      <c r="C17" s="24">
        <v>634</v>
      </c>
      <c r="D17" s="10">
        <v>503</v>
      </c>
      <c r="E17" s="42">
        <v>556.98412281074252</v>
      </c>
      <c r="F17" s="42">
        <v>537.98325174187858</v>
      </c>
    </row>
    <row r="18" spans="2:6" x14ac:dyDescent="0.3">
      <c r="B18" s="198" t="s">
        <v>700</v>
      </c>
      <c r="C18" s="77">
        <v>634</v>
      </c>
      <c r="D18" s="224">
        <v>503</v>
      </c>
      <c r="E18" s="43">
        <v>556.98412281074252</v>
      </c>
      <c r="F18" s="43">
        <v>537.98325174187858</v>
      </c>
    </row>
    <row r="19" spans="2:6" x14ac:dyDescent="0.3">
      <c r="B19" s="201"/>
      <c r="C19" s="24"/>
      <c r="D19" s="10"/>
      <c r="E19" s="10"/>
      <c r="F19" s="10"/>
    </row>
    <row r="20" spans="2:6" x14ac:dyDescent="0.3">
      <c r="B20" s="225" t="s">
        <v>514</v>
      </c>
      <c r="C20" s="24"/>
      <c r="D20" s="10"/>
      <c r="E20" s="10"/>
      <c r="F20" s="10"/>
    </row>
    <row r="21" spans="2:6" x14ac:dyDescent="0.3">
      <c r="B21" s="201" t="s">
        <v>702</v>
      </c>
      <c r="C21" s="24">
        <v>683</v>
      </c>
      <c r="D21" s="10">
        <v>457</v>
      </c>
      <c r="E21" s="42">
        <v>616.76297482518464</v>
      </c>
      <c r="F21" s="42">
        <v>482.72948300223896</v>
      </c>
    </row>
    <row r="22" spans="2:6" x14ac:dyDescent="0.3">
      <c r="B22" s="225" t="s">
        <v>703</v>
      </c>
      <c r="C22" s="24">
        <v>623</v>
      </c>
      <c r="D22" s="10">
        <v>519</v>
      </c>
      <c r="E22" s="42">
        <v>674.84399461251144</v>
      </c>
      <c r="F22" s="42">
        <v>537.28857390422615</v>
      </c>
    </row>
    <row r="23" spans="2:6" x14ac:dyDescent="0.3">
      <c r="B23" s="310" t="s">
        <v>704</v>
      </c>
      <c r="C23" s="24">
        <v>658</v>
      </c>
      <c r="D23" s="10">
        <v>455</v>
      </c>
      <c r="E23" s="42">
        <v>640.90299508165049</v>
      </c>
      <c r="F23" s="42">
        <v>496.43216185800276</v>
      </c>
    </row>
    <row r="24" spans="2:6" x14ac:dyDescent="0.3">
      <c r="B24" s="225" t="s">
        <v>705</v>
      </c>
      <c r="C24" s="77">
        <v>668</v>
      </c>
      <c r="D24" s="224">
        <v>462</v>
      </c>
      <c r="E24" s="43">
        <v>632.69199003068081</v>
      </c>
      <c r="F24" s="43">
        <v>491.34428046826326</v>
      </c>
    </row>
    <row r="25" spans="2:6" x14ac:dyDescent="0.3">
      <c r="B25" s="198"/>
      <c r="C25" s="77"/>
      <c r="D25" s="224"/>
      <c r="E25" s="224"/>
      <c r="F25" s="224"/>
    </row>
    <row r="26" spans="2:6" ht="15" thickBot="1" x14ac:dyDescent="0.35">
      <c r="B26" s="28" t="s">
        <v>706</v>
      </c>
      <c r="C26" s="31">
        <v>656</v>
      </c>
      <c r="D26" s="86">
        <v>474</v>
      </c>
      <c r="E26" s="72">
        <v>586.97742206355758</v>
      </c>
      <c r="F26" s="72">
        <v>505.88525144035418</v>
      </c>
    </row>
    <row r="27" spans="2:6" x14ac:dyDescent="0.3">
      <c r="B27" s="478" t="s">
        <v>1304</v>
      </c>
      <c r="C27" s="478"/>
      <c r="D27" s="478"/>
      <c r="E27" s="478"/>
      <c r="F27" s="478"/>
    </row>
    <row r="28" spans="2:6" x14ac:dyDescent="0.3">
      <c r="B28" s="478" t="s">
        <v>1302</v>
      </c>
      <c r="C28" s="478"/>
      <c r="D28" s="478"/>
      <c r="E28" s="478"/>
      <c r="F28" s="478"/>
    </row>
    <row r="29" spans="2:6" x14ac:dyDescent="0.3">
      <c r="B29" s="478" t="s">
        <v>1254</v>
      </c>
      <c r="C29" s="478"/>
      <c r="D29" s="478"/>
      <c r="E29" s="478"/>
      <c r="F29" s="478"/>
    </row>
    <row r="30" spans="2:6" ht="34.5" customHeight="1" x14ac:dyDescent="0.3">
      <c r="B30" s="541" t="s">
        <v>1303</v>
      </c>
      <c r="C30" s="541"/>
      <c r="D30" s="541"/>
      <c r="E30" s="541"/>
      <c r="F30" s="541"/>
    </row>
  </sheetData>
  <mergeCells count="5">
    <mergeCell ref="B30:F30"/>
    <mergeCell ref="B2:B3"/>
    <mergeCell ref="C2:D2"/>
    <mergeCell ref="E2:F2"/>
    <mergeCell ref="B4:B5"/>
  </mergeCells>
  <pageMargins left="0.511811024" right="0.511811024" top="0.78740157499999996" bottom="0.78740157499999996" header="0.31496062000000002" footer="0.3149606200000000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O41"/>
  <sheetViews>
    <sheetView showGridLines="0" workbookViewId="0"/>
  </sheetViews>
  <sheetFormatPr defaultRowHeight="14.4" x14ac:dyDescent="0.3"/>
  <cols>
    <col min="2" max="2" width="26.109375" customWidth="1"/>
  </cols>
  <sheetData>
    <row r="1" spans="2:15" ht="16.2" thickBot="1" x14ac:dyDescent="0.35">
      <c r="B1" s="516" t="s">
        <v>707</v>
      </c>
      <c r="C1" s="516"/>
      <c r="D1" s="516"/>
      <c r="E1" s="516"/>
      <c r="F1" s="516"/>
      <c r="G1" s="516"/>
      <c r="H1" s="516"/>
      <c r="I1" s="516"/>
      <c r="J1" s="516"/>
      <c r="K1" s="516"/>
      <c r="L1" s="516"/>
      <c r="M1" s="516"/>
      <c r="N1" s="516"/>
      <c r="O1" s="516"/>
    </row>
    <row r="2" spans="2:15" ht="15" thickBot="1" x14ac:dyDescent="0.35">
      <c r="B2" s="527" t="s">
        <v>40</v>
      </c>
      <c r="C2" s="531" t="s">
        <v>708</v>
      </c>
      <c r="D2" s="533"/>
      <c r="E2" s="533"/>
      <c r="F2" s="533"/>
      <c r="G2" s="533"/>
      <c r="H2" s="533"/>
      <c r="I2" s="533"/>
      <c r="J2" s="533"/>
      <c r="K2" s="533"/>
      <c r="L2" s="533"/>
      <c r="M2" s="533"/>
      <c r="N2" s="532"/>
      <c r="O2" s="534" t="s">
        <v>709</v>
      </c>
    </row>
    <row r="3" spans="2:15" ht="16.2" thickBot="1" x14ac:dyDescent="0.35">
      <c r="B3" s="528"/>
      <c r="C3" s="210" t="s">
        <v>447</v>
      </c>
      <c r="D3" s="210" t="s">
        <v>710</v>
      </c>
      <c r="E3" s="210" t="s">
        <v>711</v>
      </c>
      <c r="F3" s="210" t="s">
        <v>712</v>
      </c>
      <c r="G3" s="210" t="s">
        <v>713</v>
      </c>
      <c r="H3" s="210" t="s">
        <v>714</v>
      </c>
      <c r="I3" s="210" t="s">
        <v>715</v>
      </c>
      <c r="J3" s="210" t="s">
        <v>716</v>
      </c>
      <c r="K3" s="210" t="s">
        <v>717</v>
      </c>
      <c r="L3" s="210" t="s">
        <v>718</v>
      </c>
      <c r="M3" s="210" t="s">
        <v>719</v>
      </c>
      <c r="N3" s="210" t="s">
        <v>720</v>
      </c>
      <c r="O3" s="535"/>
    </row>
    <row r="4" spans="2:15" x14ac:dyDescent="0.3">
      <c r="B4" s="573"/>
      <c r="C4" s="18" t="s">
        <v>672</v>
      </c>
      <c r="D4" s="18" t="s">
        <v>672</v>
      </c>
      <c r="E4" s="18" t="s">
        <v>672</v>
      </c>
      <c r="F4" s="18" t="s">
        <v>672</v>
      </c>
      <c r="G4" s="18" t="s">
        <v>672</v>
      </c>
      <c r="H4" s="18" t="s">
        <v>672</v>
      </c>
      <c r="I4" s="18" t="s">
        <v>672</v>
      </c>
      <c r="J4" s="18" t="s">
        <v>672</v>
      </c>
      <c r="K4" s="18" t="s">
        <v>672</v>
      </c>
      <c r="L4" s="18" t="s">
        <v>672</v>
      </c>
      <c r="M4" s="18" t="s">
        <v>672</v>
      </c>
      <c r="N4" s="18" t="s">
        <v>672</v>
      </c>
      <c r="O4" s="19" t="s">
        <v>672</v>
      </c>
    </row>
    <row r="5" spans="2:15" x14ac:dyDescent="0.3">
      <c r="B5" s="574"/>
      <c r="C5" s="18" t="s">
        <v>673</v>
      </c>
      <c r="D5" s="18" t="s">
        <v>673</v>
      </c>
      <c r="E5" s="18" t="s">
        <v>673</v>
      </c>
      <c r="F5" s="18" t="s">
        <v>673</v>
      </c>
      <c r="G5" s="18" t="s">
        <v>673</v>
      </c>
      <c r="H5" s="18" t="s">
        <v>673</v>
      </c>
      <c r="I5" s="18" t="s">
        <v>673</v>
      </c>
      <c r="J5" s="18" t="s">
        <v>673</v>
      </c>
      <c r="K5" s="18" t="s">
        <v>673</v>
      </c>
      <c r="L5" s="18" t="s">
        <v>673</v>
      </c>
      <c r="M5" s="18" t="s">
        <v>673</v>
      </c>
      <c r="N5" s="18" t="s">
        <v>673</v>
      </c>
      <c r="O5" s="19" t="s">
        <v>673</v>
      </c>
    </row>
    <row r="6" spans="2:15" x14ac:dyDescent="0.3">
      <c r="B6" s="225" t="s">
        <v>428</v>
      </c>
      <c r="C6" s="218"/>
      <c r="D6" s="218"/>
      <c r="E6" s="218"/>
      <c r="F6" s="218"/>
      <c r="G6" s="218"/>
      <c r="H6" s="218"/>
      <c r="I6" s="218"/>
      <c r="J6" s="218"/>
      <c r="K6" s="218"/>
      <c r="L6" s="218"/>
      <c r="M6" s="218"/>
      <c r="N6" s="218"/>
      <c r="O6" s="231"/>
    </row>
    <row r="7" spans="2:15" x14ac:dyDescent="0.3">
      <c r="B7" s="226" t="s">
        <v>721</v>
      </c>
      <c r="C7" s="48">
        <v>608.68839433245341</v>
      </c>
      <c r="D7" s="48">
        <v>471.59696451761533</v>
      </c>
      <c r="E7" s="48">
        <v>504.63160371681641</v>
      </c>
      <c r="F7" s="48">
        <v>481.9064867512709</v>
      </c>
      <c r="G7" s="48">
        <v>618.17375403909864</v>
      </c>
      <c r="H7" s="48">
        <v>583.22223567293474</v>
      </c>
      <c r="I7" s="48">
        <v>629.45561457359065</v>
      </c>
      <c r="J7" s="48">
        <v>667.79077483898118</v>
      </c>
      <c r="K7" s="48">
        <v>642.85293907591586</v>
      </c>
      <c r="L7" s="48">
        <v>585.02049488441753</v>
      </c>
      <c r="M7" s="48">
        <v>437.49457790236823</v>
      </c>
      <c r="N7" s="48">
        <v>617.59995334991947</v>
      </c>
      <c r="O7" s="87">
        <v>539.1773050775239</v>
      </c>
    </row>
    <row r="8" spans="2:15" x14ac:dyDescent="0.3">
      <c r="B8" s="226" t="s">
        <v>722</v>
      </c>
      <c r="C8" s="48" t="s">
        <v>54</v>
      </c>
      <c r="D8" s="48">
        <v>762.91793200193786</v>
      </c>
      <c r="E8" s="48" t="s">
        <v>54</v>
      </c>
      <c r="F8" s="48">
        <v>437.38024111996555</v>
      </c>
      <c r="G8" s="48">
        <v>631.76331142547269</v>
      </c>
      <c r="H8" s="48" t="s">
        <v>54</v>
      </c>
      <c r="I8" s="48">
        <v>728.4098669512681</v>
      </c>
      <c r="J8" s="48">
        <v>639.41281008875364</v>
      </c>
      <c r="K8" s="48">
        <v>652.18066782432652</v>
      </c>
      <c r="L8" s="48">
        <v>609.41596200736842</v>
      </c>
      <c r="M8" s="48">
        <v>672.77221797511686</v>
      </c>
      <c r="N8" s="48">
        <v>626.53776791951361</v>
      </c>
      <c r="O8" s="87">
        <v>645.45047888418458</v>
      </c>
    </row>
    <row r="9" spans="2:15" x14ac:dyDescent="0.3">
      <c r="B9" s="226" t="s">
        <v>723</v>
      </c>
      <c r="C9" s="48">
        <v>481.92512212935509</v>
      </c>
      <c r="D9" s="48">
        <v>536.19472789047961</v>
      </c>
      <c r="E9" s="48" t="s">
        <v>54</v>
      </c>
      <c r="F9" s="48" t="s">
        <v>54</v>
      </c>
      <c r="G9" s="48">
        <v>628.40588642729142</v>
      </c>
      <c r="H9" s="48" t="s">
        <v>54</v>
      </c>
      <c r="I9" s="48">
        <v>709.44324157057076</v>
      </c>
      <c r="J9" s="48">
        <v>631.43409171975816</v>
      </c>
      <c r="K9" s="48">
        <v>702.84416835572608</v>
      </c>
      <c r="L9" s="48">
        <v>612.28782153219049</v>
      </c>
      <c r="M9" s="48">
        <v>496.30795786332379</v>
      </c>
      <c r="N9" s="48">
        <v>630.24766156088469</v>
      </c>
      <c r="O9" s="87">
        <v>618.60520233560669</v>
      </c>
    </row>
    <row r="10" spans="2:15" x14ac:dyDescent="0.3">
      <c r="B10" s="226" t="s">
        <v>724</v>
      </c>
      <c r="C10" s="48">
        <v>658.56426638645382</v>
      </c>
      <c r="D10" s="48">
        <v>597.99818731409675</v>
      </c>
      <c r="E10" s="48">
        <v>818.05213354071645</v>
      </c>
      <c r="F10" s="48">
        <v>510.2199839132669</v>
      </c>
      <c r="G10" s="48">
        <v>443.79734381351193</v>
      </c>
      <c r="H10" s="48">
        <v>646.38049095208862</v>
      </c>
      <c r="I10" s="48">
        <v>700.03231347738028</v>
      </c>
      <c r="J10" s="48">
        <v>614.39834019861212</v>
      </c>
      <c r="K10" s="48">
        <v>674.24590673189834</v>
      </c>
      <c r="L10" s="48">
        <v>577.01076775695685</v>
      </c>
      <c r="M10" s="48">
        <v>555.84435166963783</v>
      </c>
      <c r="N10" s="48">
        <v>556.54933637647457</v>
      </c>
      <c r="O10" s="87">
        <v>614.35464803637808</v>
      </c>
    </row>
    <row r="11" spans="2:15" x14ac:dyDescent="0.3">
      <c r="B11" s="226" t="s">
        <v>725</v>
      </c>
      <c r="C11" s="48" t="s">
        <v>54</v>
      </c>
      <c r="D11" s="48" t="s">
        <v>54</v>
      </c>
      <c r="E11" s="48" t="s">
        <v>54</v>
      </c>
      <c r="F11" s="48" t="s">
        <v>54</v>
      </c>
      <c r="G11" s="48" t="s">
        <v>54</v>
      </c>
      <c r="H11" s="48" t="s">
        <v>54</v>
      </c>
      <c r="I11" s="48" t="s">
        <v>54</v>
      </c>
      <c r="J11" s="48" t="s">
        <v>54</v>
      </c>
      <c r="K11" s="48">
        <v>605.67435114789066</v>
      </c>
      <c r="L11" s="48" t="s">
        <v>54</v>
      </c>
      <c r="M11" s="48" t="s">
        <v>54</v>
      </c>
      <c r="N11" s="48" t="s">
        <v>54</v>
      </c>
      <c r="O11" s="87">
        <v>605.67435114789066</v>
      </c>
    </row>
    <row r="12" spans="2:15" x14ac:dyDescent="0.3">
      <c r="B12" s="226" t="s">
        <v>726</v>
      </c>
      <c r="C12" s="48">
        <v>472.58439971061358</v>
      </c>
      <c r="D12" s="48">
        <v>587.6903356528594</v>
      </c>
      <c r="E12" s="48" t="s">
        <v>54</v>
      </c>
      <c r="F12" s="48">
        <v>528.66049615786369</v>
      </c>
      <c r="G12" s="48" t="s">
        <v>54</v>
      </c>
      <c r="H12" s="48" t="s">
        <v>54</v>
      </c>
      <c r="I12" s="48" t="s">
        <v>54</v>
      </c>
      <c r="J12" s="48" t="s">
        <v>54</v>
      </c>
      <c r="K12" s="48" t="s">
        <v>54</v>
      </c>
      <c r="L12" s="48" t="s">
        <v>54</v>
      </c>
      <c r="M12" s="48">
        <v>564.44441494944624</v>
      </c>
      <c r="N12" s="48">
        <v>633.7009473458013</v>
      </c>
      <c r="O12" s="87">
        <v>612.27868445363526</v>
      </c>
    </row>
    <row r="13" spans="2:15" x14ac:dyDescent="0.3">
      <c r="B13" s="226" t="s">
        <v>1371</v>
      </c>
      <c r="C13" s="48" t="s">
        <v>54</v>
      </c>
      <c r="D13" s="48" t="s">
        <v>54</v>
      </c>
      <c r="E13" s="48" t="s">
        <v>54</v>
      </c>
      <c r="F13" s="48" t="s">
        <v>54</v>
      </c>
      <c r="G13" s="48">
        <v>781.49924643653037</v>
      </c>
      <c r="H13" s="48" t="s">
        <v>54</v>
      </c>
      <c r="I13" s="48" t="s">
        <v>54</v>
      </c>
      <c r="J13" s="48" t="s">
        <v>54</v>
      </c>
      <c r="K13" s="48">
        <v>609.09332343282892</v>
      </c>
      <c r="L13" s="48">
        <v>488.96303407456247</v>
      </c>
      <c r="M13" s="48">
        <v>801.80730390366864</v>
      </c>
      <c r="N13" s="48">
        <v>599.86835916672624</v>
      </c>
      <c r="O13" s="87">
        <v>638.81055211962087</v>
      </c>
    </row>
    <row r="14" spans="2:15" x14ac:dyDescent="0.3">
      <c r="B14" s="225" t="s">
        <v>727</v>
      </c>
      <c r="C14" s="49">
        <v>631.93303260968241</v>
      </c>
      <c r="D14" s="49">
        <v>557.04523330576023</v>
      </c>
      <c r="E14" s="49">
        <v>519.3573582982732</v>
      </c>
      <c r="F14" s="49">
        <v>500.37510424764366</v>
      </c>
      <c r="G14" s="49">
        <v>501.88890089840839</v>
      </c>
      <c r="H14" s="49">
        <v>625.60078635270565</v>
      </c>
      <c r="I14" s="49">
        <v>672.39940166742758</v>
      </c>
      <c r="J14" s="49">
        <v>638.64472459005037</v>
      </c>
      <c r="K14" s="49">
        <v>661.93812893360291</v>
      </c>
      <c r="L14" s="49">
        <v>586.16000851834065</v>
      </c>
      <c r="M14" s="49">
        <v>471.67128785986955</v>
      </c>
      <c r="N14" s="49">
        <v>614.95550197645775</v>
      </c>
      <c r="O14" s="88">
        <v>584.80733381994833</v>
      </c>
    </row>
    <row r="15" spans="2:15" x14ac:dyDescent="0.3">
      <c r="B15" s="225"/>
      <c r="C15" s="27"/>
      <c r="D15" s="27"/>
      <c r="E15" s="27"/>
      <c r="F15" s="27"/>
      <c r="G15" s="27"/>
      <c r="H15" s="27"/>
      <c r="I15" s="27"/>
      <c r="J15" s="27"/>
      <c r="K15" s="27"/>
      <c r="L15" s="27"/>
      <c r="M15" s="27"/>
      <c r="N15" s="27"/>
      <c r="O15" s="77"/>
    </row>
    <row r="16" spans="2:15" x14ac:dyDescent="0.3">
      <c r="B16" s="225" t="s">
        <v>512</v>
      </c>
      <c r="C16" s="27"/>
      <c r="D16" s="27"/>
      <c r="E16" s="27"/>
      <c r="F16" s="27"/>
      <c r="G16" s="27"/>
      <c r="H16" s="27"/>
      <c r="I16" s="27"/>
      <c r="J16" s="27"/>
      <c r="K16" s="27"/>
      <c r="L16" s="27"/>
      <c r="M16" s="27"/>
      <c r="N16" s="27"/>
      <c r="O16" s="77"/>
    </row>
    <row r="17" spans="2:15" x14ac:dyDescent="0.3">
      <c r="B17" s="226" t="s">
        <v>728</v>
      </c>
      <c r="C17" s="48">
        <v>576.32075267222979</v>
      </c>
      <c r="D17" s="48">
        <v>564.3106810289147</v>
      </c>
      <c r="E17" s="48">
        <v>526.32177888666934</v>
      </c>
      <c r="F17" s="48">
        <v>413.31880831249902</v>
      </c>
      <c r="G17" s="48">
        <v>506.70393055515171</v>
      </c>
      <c r="H17" s="48">
        <v>608.34159110818655</v>
      </c>
      <c r="I17" s="48">
        <v>581.31265150775096</v>
      </c>
      <c r="J17" s="48">
        <v>599.39983988638573</v>
      </c>
      <c r="K17" s="48">
        <v>610.16971535039363</v>
      </c>
      <c r="L17" s="48">
        <v>603.97970695411311</v>
      </c>
      <c r="M17" s="48">
        <v>534.33789236258599</v>
      </c>
      <c r="N17" s="48">
        <v>626.05892753687988</v>
      </c>
      <c r="O17" s="87">
        <v>556.98412281074241</v>
      </c>
    </row>
    <row r="18" spans="2:15" x14ac:dyDescent="0.3">
      <c r="B18" s="225" t="s">
        <v>729</v>
      </c>
      <c r="C18" s="49">
        <v>576.32075267222979</v>
      </c>
      <c r="D18" s="49">
        <v>564.3106810289147</v>
      </c>
      <c r="E18" s="49">
        <v>526.32177888666934</v>
      </c>
      <c r="F18" s="49">
        <v>413.31880831249902</v>
      </c>
      <c r="G18" s="49">
        <v>506.70393055515171</v>
      </c>
      <c r="H18" s="49">
        <v>608.34159110818655</v>
      </c>
      <c r="I18" s="49">
        <v>581.31265150775096</v>
      </c>
      <c r="J18" s="49">
        <v>599.39983988638573</v>
      </c>
      <c r="K18" s="49">
        <v>610.16971535039363</v>
      </c>
      <c r="L18" s="49">
        <v>603.97970695411311</v>
      </c>
      <c r="M18" s="49">
        <v>534.33789236258599</v>
      </c>
      <c r="N18" s="49">
        <v>626.05892753687988</v>
      </c>
      <c r="O18" s="88">
        <v>556.98412281074241</v>
      </c>
    </row>
    <row r="19" spans="2:15" x14ac:dyDescent="0.3">
      <c r="B19" s="226"/>
      <c r="C19" s="23"/>
      <c r="D19" s="23"/>
      <c r="E19" s="23"/>
      <c r="F19" s="23"/>
      <c r="G19" s="23"/>
      <c r="H19" s="23"/>
      <c r="I19" s="23"/>
      <c r="J19" s="23"/>
      <c r="K19" s="23"/>
      <c r="L19" s="23"/>
      <c r="M19" s="23"/>
      <c r="N19" s="23"/>
      <c r="O19" s="24"/>
    </row>
    <row r="20" spans="2:15" x14ac:dyDescent="0.3">
      <c r="B20" s="225" t="s">
        <v>514</v>
      </c>
      <c r="C20" s="23"/>
      <c r="D20" s="23"/>
      <c r="E20" s="23"/>
      <c r="F20" s="23"/>
      <c r="G20" s="23"/>
      <c r="H20" s="23"/>
      <c r="I20" s="23"/>
      <c r="J20" s="23"/>
      <c r="K20" s="23"/>
      <c r="L20" s="23"/>
      <c r="M20" s="23"/>
      <c r="N20" s="23"/>
      <c r="O20" s="24"/>
    </row>
    <row r="21" spans="2:15" x14ac:dyDescent="0.3">
      <c r="B21" s="226" t="s">
        <v>730</v>
      </c>
      <c r="C21" s="48">
        <v>488.53785604790323</v>
      </c>
      <c r="D21" s="48">
        <v>498.7929561613775</v>
      </c>
      <c r="E21" s="48">
        <v>586.88699487368285</v>
      </c>
      <c r="F21" s="48">
        <v>481.16020978479219</v>
      </c>
      <c r="G21" s="48">
        <v>522.01893023542209</v>
      </c>
      <c r="H21" s="48">
        <v>756.03262825154536</v>
      </c>
      <c r="I21" s="48">
        <v>671.22154743324211</v>
      </c>
      <c r="J21" s="48">
        <v>708.76989505448341</v>
      </c>
      <c r="K21" s="48">
        <v>635.81564010463194</v>
      </c>
      <c r="L21" s="48">
        <v>599.51301489548291</v>
      </c>
      <c r="M21" s="48">
        <v>536.22948680244838</v>
      </c>
      <c r="N21" s="48">
        <v>648.85076503594303</v>
      </c>
      <c r="O21" s="87">
        <v>616.76297482518487</v>
      </c>
    </row>
    <row r="22" spans="2:15" ht="15.6" x14ac:dyDescent="0.3">
      <c r="B22" s="226" t="s">
        <v>731</v>
      </c>
      <c r="C22" s="48">
        <v>488.53785604790318</v>
      </c>
      <c r="D22" s="48">
        <v>528.00662903868817</v>
      </c>
      <c r="E22" s="48">
        <v>546.71521700674134</v>
      </c>
      <c r="F22" s="48">
        <v>504.6862393020424</v>
      </c>
      <c r="G22" s="48" t="s">
        <v>54</v>
      </c>
      <c r="H22" s="48">
        <v>856.16166636881485</v>
      </c>
      <c r="I22" s="48">
        <v>673.67338830205358</v>
      </c>
      <c r="J22" s="48">
        <v>710.9838990449847</v>
      </c>
      <c r="K22" s="48">
        <v>583.74406681630751</v>
      </c>
      <c r="L22" s="48">
        <v>784.90616826937844</v>
      </c>
      <c r="M22" s="48">
        <v>613.53363539950851</v>
      </c>
      <c r="N22" s="48">
        <v>654.91124500746434</v>
      </c>
      <c r="O22" s="87">
        <v>674.84399461251189</v>
      </c>
    </row>
    <row r="23" spans="2:15" x14ac:dyDescent="0.3">
      <c r="B23" s="226" t="s">
        <v>732</v>
      </c>
      <c r="C23" s="48">
        <v>581.83169201839155</v>
      </c>
      <c r="D23" s="48">
        <v>541.38568418632565</v>
      </c>
      <c r="E23" s="48">
        <v>636.83524401363582</v>
      </c>
      <c r="F23" s="48">
        <v>445.98249446925405</v>
      </c>
      <c r="G23" s="48">
        <v>742.79750341402007</v>
      </c>
      <c r="H23" s="48">
        <v>697.45712962071218</v>
      </c>
      <c r="I23" s="48">
        <v>615.50101672061578</v>
      </c>
      <c r="J23" s="48">
        <v>546.76912962228414</v>
      </c>
      <c r="K23" s="48">
        <v>656.74166192846621</v>
      </c>
      <c r="L23" s="48">
        <v>663.64560914523111</v>
      </c>
      <c r="M23" s="48">
        <v>578.19579621124706</v>
      </c>
      <c r="N23" s="48">
        <v>674.10265276299356</v>
      </c>
      <c r="O23" s="87">
        <v>640.90299508165049</v>
      </c>
    </row>
    <row r="24" spans="2:15" x14ac:dyDescent="0.3">
      <c r="B24" s="225" t="s">
        <v>727</v>
      </c>
      <c r="C24" s="49">
        <v>524.87562669920715</v>
      </c>
      <c r="D24" s="49">
        <v>506.77541185177233</v>
      </c>
      <c r="E24" s="49">
        <v>573.31043190055209</v>
      </c>
      <c r="F24" s="49">
        <v>451.4183037374732</v>
      </c>
      <c r="G24" s="49">
        <v>610.37596478464889</v>
      </c>
      <c r="H24" s="49">
        <v>727.57480738080858</v>
      </c>
      <c r="I24" s="49">
        <v>668.52343260561861</v>
      </c>
      <c r="J24" s="49">
        <v>686.45015161000788</v>
      </c>
      <c r="K24" s="49">
        <v>638.03068710475895</v>
      </c>
      <c r="L24" s="49">
        <v>681.91282132640799</v>
      </c>
      <c r="M24" s="49">
        <v>548.33653747072844</v>
      </c>
      <c r="N24" s="49">
        <v>659.41681879045962</v>
      </c>
      <c r="O24" s="88">
        <v>632.69199003068115</v>
      </c>
    </row>
    <row r="25" spans="2:15" x14ac:dyDescent="0.3">
      <c r="B25" s="225"/>
      <c r="C25" s="27"/>
      <c r="D25" s="27"/>
      <c r="E25" s="27"/>
      <c r="F25" s="27"/>
      <c r="G25" s="27"/>
      <c r="H25" s="27"/>
      <c r="I25" s="27"/>
      <c r="J25" s="27"/>
      <c r="K25" s="27"/>
      <c r="L25" s="27"/>
      <c r="M25" s="27"/>
      <c r="N25" s="27"/>
      <c r="O25" s="77"/>
    </row>
    <row r="26" spans="2:15" ht="15" thickBot="1" x14ac:dyDescent="0.35">
      <c r="B26" s="28" t="s">
        <v>733</v>
      </c>
      <c r="C26" s="50">
        <v>582.9382150502953</v>
      </c>
      <c r="D26" s="50">
        <v>547.75199950958086</v>
      </c>
      <c r="E26" s="50">
        <v>535.95966604825549</v>
      </c>
      <c r="F26" s="50">
        <v>424.40479909175048</v>
      </c>
      <c r="G26" s="50">
        <v>514.16606294024973</v>
      </c>
      <c r="H26" s="50">
        <v>651.18755736168271</v>
      </c>
      <c r="I26" s="50">
        <v>639.66540387810164</v>
      </c>
      <c r="J26" s="50">
        <v>652.73219616615597</v>
      </c>
      <c r="K26" s="50">
        <v>628.78592821769769</v>
      </c>
      <c r="L26" s="50">
        <v>619.97273097585833</v>
      </c>
      <c r="M26" s="50">
        <v>522.69011043923626</v>
      </c>
      <c r="N26" s="50">
        <v>636.60935490670693</v>
      </c>
      <c r="O26" s="309">
        <v>586.97742206355758</v>
      </c>
    </row>
    <row r="27" spans="2:15" x14ac:dyDescent="0.3">
      <c r="B27" s="479" t="s">
        <v>1305</v>
      </c>
      <c r="C27" s="493"/>
      <c r="D27" s="493"/>
    </row>
    <row r="28" spans="2:15" ht="15.6" x14ac:dyDescent="0.3">
      <c r="B28" s="572" t="s">
        <v>1306</v>
      </c>
      <c r="C28" s="572"/>
      <c r="D28" s="572"/>
    </row>
    <row r="29" spans="2:15" ht="15.6" x14ac:dyDescent="0.3">
      <c r="B29" s="480" t="s">
        <v>1307</v>
      </c>
      <c r="C29" s="493"/>
      <c r="D29" s="493"/>
    </row>
    <row r="30" spans="2:15" ht="15.6" x14ac:dyDescent="0.3">
      <c r="B30" s="480" t="s">
        <v>1308</v>
      </c>
      <c r="C30" s="493"/>
      <c r="D30" s="493"/>
    </row>
    <row r="31" spans="2:15" ht="15.6" x14ac:dyDescent="0.3">
      <c r="B31" s="480" t="s">
        <v>1309</v>
      </c>
      <c r="C31" s="493"/>
      <c r="D31" s="493"/>
    </row>
    <row r="32" spans="2:15" ht="15.6" x14ac:dyDescent="0.3">
      <c r="B32" s="480" t="s">
        <v>1310</v>
      </c>
      <c r="C32" s="493"/>
      <c r="D32" s="493"/>
    </row>
    <row r="33" spans="2:4" ht="14.25" customHeight="1" x14ac:dyDescent="0.3">
      <c r="B33" s="480" t="s">
        <v>1311</v>
      </c>
      <c r="C33" s="493"/>
      <c r="D33" s="493"/>
    </row>
    <row r="34" spans="2:4" ht="15.6" x14ac:dyDescent="0.3">
      <c r="B34" s="480" t="s">
        <v>1312</v>
      </c>
      <c r="C34" s="493"/>
      <c r="D34" s="493"/>
    </row>
    <row r="35" spans="2:4" ht="15.6" x14ac:dyDescent="0.3">
      <c r="B35" s="480" t="s">
        <v>1313</v>
      </c>
      <c r="C35" s="493"/>
      <c r="D35" s="493"/>
    </row>
    <row r="36" spans="2:4" ht="15.6" x14ac:dyDescent="0.3">
      <c r="B36" s="480" t="s">
        <v>1314</v>
      </c>
      <c r="C36" s="493"/>
      <c r="D36" s="493"/>
    </row>
    <row r="37" spans="2:4" ht="15.6" x14ac:dyDescent="0.3">
      <c r="B37" s="480" t="s">
        <v>1315</v>
      </c>
      <c r="C37" s="493"/>
      <c r="D37" s="493"/>
    </row>
    <row r="38" spans="2:4" ht="15.6" x14ac:dyDescent="0.3">
      <c r="B38" s="480" t="s">
        <v>1316</v>
      </c>
      <c r="C38" s="493"/>
      <c r="D38" s="493"/>
    </row>
    <row r="39" spans="2:4" ht="15.6" x14ac:dyDescent="0.3">
      <c r="B39" s="480" t="s">
        <v>1317</v>
      </c>
      <c r="C39" s="493"/>
      <c r="D39" s="493"/>
    </row>
    <row r="40" spans="2:4" ht="15.6" x14ac:dyDescent="0.3">
      <c r="B40" s="480" t="s">
        <v>1318</v>
      </c>
      <c r="C40" s="493"/>
      <c r="D40" s="493"/>
    </row>
    <row r="41" spans="2:4" ht="15.6" x14ac:dyDescent="0.3">
      <c r="B41" s="572" t="s">
        <v>1319</v>
      </c>
      <c r="C41" s="572"/>
      <c r="D41" s="572"/>
    </row>
  </sheetData>
  <mergeCells count="6">
    <mergeCell ref="B28:D28"/>
    <mergeCell ref="B41:D41"/>
    <mergeCell ref="B2:B3"/>
    <mergeCell ref="C2:N2"/>
    <mergeCell ref="O2:O3"/>
    <mergeCell ref="B4:B5"/>
  </mergeCells>
  <pageMargins left="0.511811024" right="0.511811024" top="0.78740157499999996" bottom="0.78740157499999996" header="0.31496062000000002" footer="0.3149606200000000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1:O41"/>
  <sheetViews>
    <sheetView showGridLines="0" workbookViewId="0"/>
  </sheetViews>
  <sheetFormatPr defaultRowHeight="14.4" x14ac:dyDescent="0.3"/>
  <cols>
    <col min="2" max="2" width="22.5546875" customWidth="1"/>
  </cols>
  <sheetData>
    <row r="1" spans="2:15" ht="16.2" thickBot="1" x14ac:dyDescent="0.35">
      <c r="B1" s="516" t="s">
        <v>734</v>
      </c>
      <c r="C1" s="516"/>
      <c r="D1" s="516"/>
      <c r="E1" s="516"/>
      <c r="F1" s="516"/>
      <c r="G1" s="516"/>
      <c r="H1" s="516"/>
      <c r="I1" s="516"/>
      <c r="J1" s="516"/>
      <c r="K1" s="516"/>
      <c r="L1" s="516"/>
      <c r="M1" s="516"/>
      <c r="N1" s="516"/>
      <c r="O1" s="516"/>
    </row>
    <row r="2" spans="2:15" ht="15" thickBot="1" x14ac:dyDescent="0.35">
      <c r="B2" s="527" t="s">
        <v>40</v>
      </c>
      <c r="C2" s="531" t="s">
        <v>708</v>
      </c>
      <c r="D2" s="533"/>
      <c r="E2" s="533"/>
      <c r="F2" s="533"/>
      <c r="G2" s="533"/>
      <c r="H2" s="533"/>
      <c r="I2" s="533"/>
      <c r="J2" s="533"/>
      <c r="K2" s="533"/>
      <c r="L2" s="533"/>
      <c r="M2" s="533"/>
      <c r="N2" s="532"/>
      <c r="O2" s="534" t="s">
        <v>709</v>
      </c>
    </row>
    <row r="3" spans="2:15" ht="16.2" thickBot="1" x14ac:dyDescent="0.35">
      <c r="B3" s="528"/>
      <c r="C3" s="283" t="s">
        <v>447</v>
      </c>
      <c r="D3" s="283" t="s">
        <v>710</v>
      </c>
      <c r="E3" s="283" t="s">
        <v>711</v>
      </c>
      <c r="F3" s="283" t="s">
        <v>712</v>
      </c>
      <c r="G3" s="283" t="s">
        <v>713</v>
      </c>
      <c r="H3" s="283" t="s">
        <v>714</v>
      </c>
      <c r="I3" s="283" t="s">
        <v>715</v>
      </c>
      <c r="J3" s="283" t="s">
        <v>716</v>
      </c>
      <c r="K3" s="283" t="s">
        <v>717</v>
      </c>
      <c r="L3" s="283" t="s">
        <v>718</v>
      </c>
      <c r="M3" s="283" t="s">
        <v>719</v>
      </c>
      <c r="N3" s="283" t="s">
        <v>720</v>
      </c>
      <c r="O3" s="535"/>
    </row>
    <row r="4" spans="2:15" x14ac:dyDescent="0.3">
      <c r="B4" s="573"/>
      <c r="C4" s="18" t="s">
        <v>672</v>
      </c>
      <c r="D4" s="18" t="s">
        <v>672</v>
      </c>
      <c r="E4" s="18" t="s">
        <v>672</v>
      </c>
      <c r="F4" s="18" t="s">
        <v>672</v>
      </c>
      <c r="G4" s="18" t="s">
        <v>672</v>
      </c>
      <c r="H4" s="18" t="s">
        <v>672</v>
      </c>
      <c r="I4" s="18" t="s">
        <v>672</v>
      </c>
      <c r="J4" s="18" t="s">
        <v>672</v>
      </c>
      <c r="K4" s="18" t="s">
        <v>672</v>
      </c>
      <c r="L4" s="18" t="s">
        <v>672</v>
      </c>
      <c r="M4" s="18" t="s">
        <v>672</v>
      </c>
      <c r="N4" s="18" t="s">
        <v>672</v>
      </c>
      <c r="O4" s="19" t="s">
        <v>672</v>
      </c>
    </row>
    <row r="5" spans="2:15" x14ac:dyDescent="0.3">
      <c r="B5" s="574"/>
      <c r="C5" s="18" t="s">
        <v>673</v>
      </c>
      <c r="D5" s="18" t="s">
        <v>673</v>
      </c>
      <c r="E5" s="18" t="s">
        <v>673</v>
      </c>
      <c r="F5" s="18" t="s">
        <v>673</v>
      </c>
      <c r="G5" s="18" t="s">
        <v>673</v>
      </c>
      <c r="H5" s="18" t="s">
        <v>673</v>
      </c>
      <c r="I5" s="18" t="s">
        <v>673</v>
      </c>
      <c r="J5" s="18" t="s">
        <v>673</v>
      </c>
      <c r="K5" s="18" t="s">
        <v>673</v>
      </c>
      <c r="L5" s="18" t="s">
        <v>673</v>
      </c>
      <c r="M5" s="18" t="s">
        <v>673</v>
      </c>
      <c r="N5" s="18" t="s">
        <v>673</v>
      </c>
      <c r="O5" s="19" t="s">
        <v>673</v>
      </c>
    </row>
    <row r="6" spans="2:15" x14ac:dyDescent="0.3">
      <c r="B6" s="301" t="s">
        <v>428</v>
      </c>
      <c r="C6" s="293"/>
      <c r="D6" s="293"/>
      <c r="E6" s="293"/>
      <c r="F6" s="293"/>
      <c r="G6" s="293"/>
      <c r="H6" s="293"/>
      <c r="I6" s="293"/>
      <c r="J6" s="293"/>
      <c r="K6" s="293"/>
      <c r="L6" s="293"/>
      <c r="M6" s="293"/>
      <c r="N6" s="293"/>
      <c r="O6" s="305"/>
    </row>
    <row r="7" spans="2:15" x14ac:dyDescent="0.3">
      <c r="B7" s="306" t="s">
        <v>721</v>
      </c>
      <c r="C7" s="48">
        <v>414.15215933306985</v>
      </c>
      <c r="D7" s="48">
        <v>435.21587169740047</v>
      </c>
      <c r="E7" s="48">
        <v>496.70446328806059</v>
      </c>
      <c r="F7" s="48">
        <v>526.34269937836234</v>
      </c>
      <c r="G7" s="48">
        <v>429.15363270741165</v>
      </c>
      <c r="H7" s="48">
        <v>500.8581649878804</v>
      </c>
      <c r="I7" s="48">
        <v>466.92660609343454</v>
      </c>
      <c r="J7" s="48">
        <v>462.73684682777645</v>
      </c>
      <c r="K7" s="48">
        <v>485.25845162605327</v>
      </c>
      <c r="L7" s="48">
        <v>464.6235567792242</v>
      </c>
      <c r="M7" s="48">
        <v>449.72056454468702</v>
      </c>
      <c r="N7" s="48">
        <v>573.99213936785623</v>
      </c>
      <c r="O7" s="87">
        <v>460.93397779752377</v>
      </c>
    </row>
    <row r="8" spans="2:15" x14ac:dyDescent="0.3">
      <c r="B8" s="306" t="s">
        <v>722</v>
      </c>
      <c r="C8" s="48">
        <v>518.32268727722965</v>
      </c>
      <c r="D8" s="48">
        <v>512.78034650035909</v>
      </c>
      <c r="E8" s="48">
        <v>611.11062556526247</v>
      </c>
      <c r="F8" s="48">
        <v>490.35121091452493</v>
      </c>
      <c r="G8" s="48">
        <v>419.65272057167471</v>
      </c>
      <c r="H8" s="48">
        <v>369.45788426218996</v>
      </c>
      <c r="I8" s="48">
        <v>536.69526501023131</v>
      </c>
      <c r="J8" s="48">
        <v>340.52689591998433</v>
      </c>
      <c r="K8" s="48">
        <v>518.61082841929681</v>
      </c>
      <c r="L8" s="48">
        <v>495.41412158029112</v>
      </c>
      <c r="M8" s="48">
        <v>581.6808913431106</v>
      </c>
      <c r="N8" s="48">
        <v>513.1537336242402</v>
      </c>
      <c r="O8" s="87">
        <v>510.52617946621473</v>
      </c>
    </row>
    <row r="9" spans="2:15" x14ac:dyDescent="0.3">
      <c r="B9" s="306" t="s">
        <v>723</v>
      </c>
      <c r="C9" s="48">
        <v>557.55717020976692</v>
      </c>
      <c r="D9" s="48">
        <v>580.27518512964321</v>
      </c>
      <c r="E9" s="48">
        <v>627.12565105212661</v>
      </c>
      <c r="F9" s="48">
        <v>539.55856845712708</v>
      </c>
      <c r="G9" s="48">
        <v>450.10601043672688</v>
      </c>
      <c r="H9" s="48">
        <v>525.38905564293805</v>
      </c>
      <c r="I9" s="48">
        <v>591.67590790219549</v>
      </c>
      <c r="J9" s="48">
        <v>546.71050722413099</v>
      </c>
      <c r="K9" s="48">
        <v>626.79227613089517</v>
      </c>
      <c r="L9" s="48">
        <v>540.74163276544243</v>
      </c>
      <c r="M9" s="48">
        <v>621.07683843757138</v>
      </c>
      <c r="N9" s="48">
        <v>564.27462018075812</v>
      </c>
      <c r="O9" s="87">
        <v>577.20297093731915</v>
      </c>
    </row>
    <row r="10" spans="2:15" x14ac:dyDescent="0.3">
      <c r="B10" s="306" t="s">
        <v>724</v>
      </c>
      <c r="C10" s="48">
        <v>472.79949842235254</v>
      </c>
      <c r="D10" s="48">
        <v>479.18224936305279</v>
      </c>
      <c r="E10" s="48">
        <v>473.96715139456882</v>
      </c>
      <c r="F10" s="48">
        <v>436.8765519724999</v>
      </c>
      <c r="G10" s="48">
        <v>544.84908964251508</v>
      </c>
      <c r="H10" s="48">
        <v>467.44132512959368</v>
      </c>
      <c r="I10" s="48">
        <v>515.79521729556006</v>
      </c>
      <c r="J10" s="48">
        <v>376.49065363760525</v>
      </c>
      <c r="K10" s="48">
        <v>480.86795877016692</v>
      </c>
      <c r="L10" s="48">
        <v>431.64197459186636</v>
      </c>
      <c r="M10" s="48">
        <v>458.52417240760332</v>
      </c>
      <c r="N10" s="48">
        <v>720.63492360257635</v>
      </c>
      <c r="O10" s="87">
        <v>499.3849329563256</v>
      </c>
    </row>
    <row r="11" spans="2:15" x14ac:dyDescent="0.3">
      <c r="B11" s="306" t="s">
        <v>725</v>
      </c>
      <c r="C11" s="48" t="s">
        <v>54</v>
      </c>
      <c r="D11" s="48">
        <v>708.00338652752555</v>
      </c>
      <c r="E11" s="48" t="s">
        <v>54</v>
      </c>
      <c r="F11" s="48" t="s">
        <v>54</v>
      </c>
      <c r="G11" s="48" t="s">
        <v>54</v>
      </c>
      <c r="H11" s="48" t="s">
        <v>54</v>
      </c>
      <c r="I11" s="48">
        <v>564.83051841632266</v>
      </c>
      <c r="J11" s="48" t="s">
        <v>54</v>
      </c>
      <c r="K11" s="48">
        <v>470.55476066463427</v>
      </c>
      <c r="L11" s="48">
        <v>435.53415807211201</v>
      </c>
      <c r="M11" s="48" t="s">
        <v>54</v>
      </c>
      <c r="N11" s="48">
        <v>517.6106169768035</v>
      </c>
      <c r="O11" s="87">
        <v>502.87131094197878</v>
      </c>
    </row>
    <row r="12" spans="2:15" x14ac:dyDescent="0.3">
      <c r="B12" s="306" t="s">
        <v>726</v>
      </c>
      <c r="C12" s="48">
        <v>468.75740353141049</v>
      </c>
      <c r="D12" s="48">
        <v>465.47823860157882</v>
      </c>
      <c r="E12" s="48" t="s">
        <v>54</v>
      </c>
      <c r="F12" s="48">
        <v>521.67691330848447</v>
      </c>
      <c r="G12" s="48">
        <v>578.46088115447185</v>
      </c>
      <c r="H12" s="48">
        <v>554.42358554877933</v>
      </c>
      <c r="I12" s="48">
        <v>590.61550471781857</v>
      </c>
      <c r="J12" s="48">
        <v>555.25180311484871</v>
      </c>
      <c r="K12" s="48">
        <v>554.3557104909604</v>
      </c>
      <c r="L12" s="48">
        <v>388.13904845178507</v>
      </c>
      <c r="M12" s="48">
        <v>485.93689480350366</v>
      </c>
      <c r="N12" s="48">
        <v>650.69193607837326</v>
      </c>
      <c r="O12" s="87">
        <v>584.46206469335732</v>
      </c>
    </row>
    <row r="13" spans="2:15" x14ac:dyDescent="0.3">
      <c r="B13" s="306" t="s">
        <v>1371</v>
      </c>
      <c r="C13" s="48" t="s">
        <v>54</v>
      </c>
      <c r="D13" s="48" t="s">
        <v>54</v>
      </c>
      <c r="E13" s="48" t="s">
        <v>54</v>
      </c>
      <c r="F13" s="48" t="s">
        <v>54</v>
      </c>
      <c r="G13" s="48">
        <v>874.34156728165306</v>
      </c>
      <c r="H13" s="48" t="s">
        <v>54</v>
      </c>
      <c r="I13" s="48">
        <v>727.14922742220176</v>
      </c>
      <c r="J13" s="48" t="s">
        <v>54</v>
      </c>
      <c r="K13" s="48" t="s">
        <v>54</v>
      </c>
      <c r="L13" s="48">
        <v>624.27062400655325</v>
      </c>
      <c r="M13" s="48">
        <v>815.51138889818128</v>
      </c>
      <c r="N13" s="48">
        <v>745.40701161087634</v>
      </c>
      <c r="O13" s="87">
        <v>788.10061284209712</v>
      </c>
    </row>
    <row r="14" spans="2:15" x14ac:dyDescent="0.3">
      <c r="B14" s="301" t="s">
        <v>727</v>
      </c>
      <c r="C14" s="49">
        <v>424.04414291168922</v>
      </c>
      <c r="D14" s="49">
        <v>457.30648318724178</v>
      </c>
      <c r="E14" s="49">
        <v>509.47687100860355</v>
      </c>
      <c r="F14" s="49">
        <v>503.57841810153491</v>
      </c>
      <c r="G14" s="49">
        <v>485.21646646806761</v>
      </c>
      <c r="H14" s="49">
        <v>493.95010286129838</v>
      </c>
      <c r="I14" s="49">
        <v>498.04653227465349</v>
      </c>
      <c r="J14" s="49">
        <v>451.1535404709</v>
      </c>
      <c r="K14" s="49">
        <v>505.78943539360324</v>
      </c>
      <c r="L14" s="49">
        <v>473.03391419495489</v>
      </c>
      <c r="M14" s="49">
        <v>467.66937920883009</v>
      </c>
      <c r="N14" s="49">
        <v>614.34245196240693</v>
      </c>
      <c r="O14" s="88">
        <v>484.25547005836927</v>
      </c>
    </row>
    <row r="15" spans="2:15" x14ac:dyDescent="0.3">
      <c r="B15" s="301"/>
      <c r="C15" s="27"/>
      <c r="D15" s="27"/>
      <c r="E15" s="27"/>
      <c r="F15" s="27"/>
      <c r="G15" s="27"/>
      <c r="H15" s="27"/>
      <c r="I15" s="27"/>
      <c r="J15" s="27"/>
      <c r="K15" s="27"/>
      <c r="L15" s="27"/>
      <c r="M15" s="27"/>
      <c r="N15" s="27"/>
      <c r="O15" s="77"/>
    </row>
    <row r="16" spans="2:15" x14ac:dyDescent="0.3">
      <c r="B16" s="301" t="s">
        <v>512</v>
      </c>
      <c r="C16" s="27"/>
      <c r="D16" s="27"/>
      <c r="E16" s="27"/>
      <c r="F16" s="27"/>
      <c r="G16" s="27"/>
      <c r="H16" s="27"/>
      <c r="I16" s="27"/>
      <c r="J16" s="27"/>
      <c r="K16" s="27"/>
      <c r="L16" s="27"/>
      <c r="M16" s="27"/>
      <c r="N16" s="27"/>
      <c r="O16" s="77"/>
    </row>
    <row r="17" spans="2:15" x14ac:dyDescent="0.3">
      <c r="B17" s="306" t="s">
        <v>728</v>
      </c>
      <c r="C17" s="48">
        <v>529.35500752401185</v>
      </c>
      <c r="D17" s="48">
        <v>551.76831478493239</v>
      </c>
      <c r="E17" s="48">
        <v>493.58145767319832</v>
      </c>
      <c r="F17" s="48">
        <v>450.40934619526962</v>
      </c>
      <c r="G17" s="48">
        <v>475.20118861443586</v>
      </c>
      <c r="H17" s="48">
        <v>566.59816668566748</v>
      </c>
      <c r="I17" s="48">
        <v>560.73145843180305</v>
      </c>
      <c r="J17" s="48">
        <v>528.81558340937613</v>
      </c>
      <c r="K17" s="48">
        <v>547.90404526233044</v>
      </c>
      <c r="L17" s="48">
        <v>537.82945121799457</v>
      </c>
      <c r="M17" s="48">
        <v>523.24368226878255</v>
      </c>
      <c r="N17" s="48">
        <v>650.82864225625372</v>
      </c>
      <c r="O17" s="87">
        <v>537.9832517418788</v>
      </c>
    </row>
    <row r="18" spans="2:15" x14ac:dyDescent="0.3">
      <c r="B18" s="301" t="s">
        <v>729</v>
      </c>
      <c r="C18" s="49">
        <v>529.35500752401185</v>
      </c>
      <c r="D18" s="49">
        <v>551.76831478493239</v>
      </c>
      <c r="E18" s="49">
        <v>493.58145767319832</v>
      </c>
      <c r="F18" s="49">
        <v>450.40934619526962</v>
      </c>
      <c r="G18" s="49">
        <v>475.20118861443586</v>
      </c>
      <c r="H18" s="49">
        <v>566.59816668566748</v>
      </c>
      <c r="I18" s="49">
        <v>560.73145843180305</v>
      </c>
      <c r="J18" s="49">
        <v>528.81558340937613</v>
      </c>
      <c r="K18" s="49">
        <v>547.90404526233044</v>
      </c>
      <c r="L18" s="49">
        <v>537.82945121799457</v>
      </c>
      <c r="M18" s="49">
        <v>523.24368226878255</v>
      </c>
      <c r="N18" s="49">
        <v>650.82864225625372</v>
      </c>
      <c r="O18" s="88">
        <v>537.9832517418788</v>
      </c>
    </row>
    <row r="19" spans="2:15" x14ac:dyDescent="0.3">
      <c r="B19" s="306"/>
      <c r="C19" s="23"/>
      <c r="D19" s="23"/>
      <c r="E19" s="23"/>
      <c r="F19" s="23"/>
      <c r="G19" s="23"/>
      <c r="H19" s="23"/>
      <c r="I19" s="23"/>
      <c r="J19" s="23"/>
      <c r="K19" s="23"/>
      <c r="L19" s="23"/>
      <c r="M19" s="23"/>
      <c r="N19" s="23"/>
      <c r="O19" s="24"/>
    </row>
    <row r="20" spans="2:15" x14ac:dyDescent="0.3">
      <c r="B20" s="301" t="s">
        <v>514</v>
      </c>
      <c r="C20" s="23"/>
      <c r="D20" s="23"/>
      <c r="E20" s="23"/>
      <c r="F20" s="23"/>
      <c r="G20" s="23"/>
      <c r="H20" s="23"/>
      <c r="I20" s="23"/>
      <c r="J20" s="23"/>
      <c r="K20" s="23"/>
      <c r="L20" s="23"/>
      <c r="M20" s="23"/>
      <c r="N20" s="23"/>
      <c r="O20" s="24"/>
    </row>
    <row r="21" spans="2:15" x14ac:dyDescent="0.3">
      <c r="B21" s="306" t="s">
        <v>730</v>
      </c>
      <c r="C21" s="48">
        <v>463.91039532769821</v>
      </c>
      <c r="D21" s="48">
        <v>460.43004623862748</v>
      </c>
      <c r="E21" s="48">
        <v>470.91693748091535</v>
      </c>
      <c r="F21" s="48">
        <v>494.20345748570838</v>
      </c>
      <c r="G21" s="48">
        <v>476.4466656747482</v>
      </c>
      <c r="H21" s="48">
        <v>492.88279925787185</v>
      </c>
      <c r="I21" s="48">
        <v>507.55019054398241</v>
      </c>
      <c r="J21" s="48">
        <v>438.96671002895835</v>
      </c>
      <c r="K21" s="48">
        <v>460.17727356186163</v>
      </c>
      <c r="L21" s="48">
        <v>435.32524594502019</v>
      </c>
      <c r="M21" s="48">
        <v>499.95780616994915</v>
      </c>
      <c r="N21" s="48">
        <v>605.81611419103911</v>
      </c>
      <c r="O21" s="87">
        <v>482.72948300223885</v>
      </c>
    </row>
    <row r="22" spans="2:15" ht="15.6" x14ac:dyDescent="0.3">
      <c r="B22" s="306" t="s">
        <v>731</v>
      </c>
      <c r="C22" s="48">
        <v>590.62354568311173</v>
      </c>
      <c r="D22" s="48">
        <v>506.51029084081608</v>
      </c>
      <c r="E22" s="48">
        <v>572.84118772304225</v>
      </c>
      <c r="F22" s="48">
        <v>504.34976419943769</v>
      </c>
      <c r="G22" s="48">
        <v>502.28616515803299</v>
      </c>
      <c r="H22" s="48">
        <v>514.59868529476978</v>
      </c>
      <c r="I22" s="48">
        <v>567.67475101164746</v>
      </c>
      <c r="J22" s="48">
        <v>471.39085959201958</v>
      </c>
      <c r="K22" s="48">
        <v>525.90644855914195</v>
      </c>
      <c r="L22" s="48">
        <v>498.2579654352499</v>
      </c>
      <c r="M22" s="48">
        <v>600.20168093770894</v>
      </c>
      <c r="N22" s="48">
        <v>589.52631660877205</v>
      </c>
      <c r="O22" s="87">
        <v>537.28857390422672</v>
      </c>
    </row>
    <row r="23" spans="2:15" x14ac:dyDescent="0.3">
      <c r="B23" s="306" t="s">
        <v>732</v>
      </c>
      <c r="C23" s="48">
        <v>436.40640732850215</v>
      </c>
      <c r="D23" s="48">
        <v>465.24139817599786</v>
      </c>
      <c r="E23" s="48">
        <v>457.70797462565929</v>
      </c>
      <c r="F23" s="48">
        <v>383.56204304832221</v>
      </c>
      <c r="G23" s="48">
        <v>480.46642851557334</v>
      </c>
      <c r="H23" s="48">
        <v>559.5875251400596</v>
      </c>
      <c r="I23" s="48">
        <v>479.91734903071347</v>
      </c>
      <c r="J23" s="48">
        <v>442.32047197687672</v>
      </c>
      <c r="K23" s="48">
        <v>538.16168789227368</v>
      </c>
      <c r="L23" s="48">
        <v>511.12415666161672</v>
      </c>
      <c r="M23" s="48">
        <v>500.19506772519736</v>
      </c>
      <c r="N23" s="48">
        <v>576.99368891435654</v>
      </c>
      <c r="O23" s="87">
        <v>496.43216185800247</v>
      </c>
    </row>
    <row r="24" spans="2:15" x14ac:dyDescent="0.3">
      <c r="B24" s="301" t="s">
        <v>727</v>
      </c>
      <c r="C24" s="49">
        <v>459.42517794670323</v>
      </c>
      <c r="D24" s="49">
        <v>464.42773738744916</v>
      </c>
      <c r="E24" s="49">
        <v>476.87251413784594</v>
      </c>
      <c r="F24" s="49">
        <v>459.68041268346883</v>
      </c>
      <c r="G24" s="49">
        <v>481.07228556128206</v>
      </c>
      <c r="H24" s="49">
        <v>507.75793938925028</v>
      </c>
      <c r="I24" s="49">
        <v>507.24549436609851</v>
      </c>
      <c r="J24" s="49">
        <v>443.40683952983471</v>
      </c>
      <c r="K24" s="49">
        <v>486.72742689348087</v>
      </c>
      <c r="L24" s="49">
        <v>460.18473149288337</v>
      </c>
      <c r="M24" s="49">
        <v>505.63630902179716</v>
      </c>
      <c r="N24" s="49">
        <v>592.66690337646696</v>
      </c>
      <c r="O24" s="88">
        <v>491.34428046826321</v>
      </c>
    </row>
    <row r="25" spans="2:15" x14ac:dyDescent="0.3">
      <c r="B25" s="301"/>
      <c r="C25" s="27"/>
      <c r="D25" s="27"/>
      <c r="E25" s="27"/>
      <c r="F25" s="27"/>
      <c r="G25" s="27"/>
      <c r="H25" s="27"/>
      <c r="I25" s="27"/>
      <c r="J25" s="27"/>
      <c r="K25" s="27"/>
      <c r="L25" s="27"/>
      <c r="M25" s="27"/>
      <c r="N25" s="27"/>
      <c r="O25" s="77"/>
    </row>
    <row r="26" spans="2:15" ht="15" thickBot="1" x14ac:dyDescent="0.35">
      <c r="B26" s="28" t="s">
        <v>733</v>
      </c>
      <c r="C26" s="50">
        <v>474.08476040915428</v>
      </c>
      <c r="D26" s="50">
        <v>486.54769673357367</v>
      </c>
      <c r="E26" s="50">
        <v>488.56729094979215</v>
      </c>
      <c r="F26" s="50">
        <v>455.22120453471121</v>
      </c>
      <c r="G26" s="50">
        <v>481.13240819122746</v>
      </c>
      <c r="H26" s="50">
        <v>525.08384489047035</v>
      </c>
      <c r="I26" s="50">
        <v>526.00401988816236</v>
      </c>
      <c r="J26" s="50">
        <v>469.46317487516848</v>
      </c>
      <c r="K26" s="50">
        <v>512.54861904900883</v>
      </c>
      <c r="L26" s="50">
        <v>492.48902173287036</v>
      </c>
      <c r="M26" s="50">
        <v>502.33305177531111</v>
      </c>
      <c r="N26" s="50">
        <v>615.07834697397584</v>
      </c>
      <c r="O26" s="309">
        <v>505.88525144035424</v>
      </c>
    </row>
    <row r="27" spans="2:15" x14ac:dyDescent="0.3">
      <c r="B27" s="479" t="s">
        <v>1305</v>
      </c>
      <c r="C27" s="493"/>
      <c r="D27" s="493"/>
    </row>
    <row r="28" spans="2:15" ht="28.5" customHeight="1" x14ac:dyDescent="0.3">
      <c r="B28" s="575" t="s">
        <v>1320</v>
      </c>
      <c r="C28" s="575"/>
      <c r="D28" s="575"/>
      <c r="E28" s="575"/>
      <c r="F28" s="575"/>
      <c r="G28" s="575"/>
      <c r="H28" s="575"/>
      <c r="I28" s="575"/>
      <c r="J28" s="575"/>
      <c r="K28" s="575"/>
      <c r="L28" s="575"/>
      <c r="M28" s="575"/>
      <c r="N28" s="575"/>
      <c r="O28" s="575"/>
    </row>
    <row r="29" spans="2:15" ht="15.6" x14ac:dyDescent="0.3">
      <c r="B29" s="480" t="s">
        <v>1307</v>
      </c>
      <c r="C29" s="493"/>
      <c r="D29" s="493"/>
    </row>
    <row r="30" spans="2:15" ht="15.6" x14ac:dyDescent="0.3">
      <c r="B30" s="480" t="s">
        <v>1308</v>
      </c>
      <c r="C30" s="493"/>
      <c r="D30" s="493"/>
    </row>
    <row r="31" spans="2:15" ht="15.6" x14ac:dyDescent="0.3">
      <c r="B31" s="480" t="s">
        <v>1309</v>
      </c>
      <c r="C31" s="493"/>
      <c r="D31" s="493"/>
    </row>
    <row r="32" spans="2:15" ht="15.6" x14ac:dyDescent="0.3">
      <c r="B32" s="480" t="s">
        <v>1310</v>
      </c>
      <c r="C32" s="493"/>
      <c r="D32" s="493"/>
    </row>
    <row r="33" spans="2:4" ht="15.6" x14ac:dyDescent="0.3">
      <c r="B33" s="572" t="s">
        <v>1311</v>
      </c>
      <c r="C33" s="572"/>
      <c r="D33" s="493"/>
    </row>
    <row r="34" spans="2:4" ht="15.6" x14ac:dyDescent="0.3">
      <c r="B34" s="480" t="s">
        <v>1312</v>
      </c>
      <c r="C34" s="493"/>
      <c r="D34" s="493"/>
    </row>
    <row r="35" spans="2:4" ht="15.6" x14ac:dyDescent="0.3">
      <c r="B35" s="480" t="s">
        <v>1313</v>
      </c>
      <c r="C35" s="493"/>
      <c r="D35" s="493"/>
    </row>
    <row r="36" spans="2:4" ht="15.6" x14ac:dyDescent="0.3">
      <c r="B36" s="480" t="s">
        <v>1314</v>
      </c>
      <c r="C36" s="493"/>
      <c r="D36" s="493"/>
    </row>
    <row r="37" spans="2:4" ht="15.6" x14ac:dyDescent="0.3">
      <c r="B37" s="480" t="s">
        <v>1315</v>
      </c>
      <c r="C37" s="493"/>
      <c r="D37" s="493"/>
    </row>
    <row r="38" spans="2:4" ht="15.6" x14ac:dyDescent="0.3">
      <c r="B38" s="480" t="s">
        <v>1316</v>
      </c>
      <c r="C38" s="493"/>
      <c r="D38" s="493"/>
    </row>
    <row r="39" spans="2:4" ht="15.6" x14ac:dyDescent="0.3">
      <c r="B39" s="480" t="s">
        <v>1317</v>
      </c>
      <c r="C39" s="493"/>
      <c r="D39" s="493"/>
    </row>
    <row r="40" spans="2:4" ht="15.6" x14ac:dyDescent="0.3">
      <c r="B40" s="480" t="s">
        <v>1318</v>
      </c>
      <c r="C40" s="493"/>
      <c r="D40" s="493"/>
    </row>
    <row r="41" spans="2:4" ht="15.6" x14ac:dyDescent="0.3">
      <c r="B41" s="572" t="s">
        <v>1319</v>
      </c>
      <c r="C41" s="572"/>
      <c r="D41" s="572"/>
    </row>
  </sheetData>
  <mergeCells count="7">
    <mergeCell ref="B41:D41"/>
    <mergeCell ref="B33:C33"/>
    <mergeCell ref="B28:O28"/>
    <mergeCell ref="B2:B3"/>
    <mergeCell ref="C2:N2"/>
    <mergeCell ref="O2:O3"/>
    <mergeCell ref="B4:B5"/>
  </mergeCells>
  <pageMargins left="0.511811024" right="0.511811024" top="0.78740157499999996" bottom="0.78740157499999996" header="0.31496062000000002" footer="0.31496062000000002"/>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B1:O41"/>
  <sheetViews>
    <sheetView showGridLines="0" workbookViewId="0"/>
  </sheetViews>
  <sheetFormatPr defaultRowHeight="14.4" x14ac:dyDescent="0.3"/>
  <cols>
    <col min="2" max="2" width="23.33203125" customWidth="1"/>
  </cols>
  <sheetData>
    <row r="1" spans="2:15" ht="16.2" thickBot="1" x14ac:dyDescent="0.35">
      <c r="B1" s="516" t="s">
        <v>735</v>
      </c>
      <c r="C1" s="516"/>
      <c r="D1" s="516"/>
      <c r="E1" s="516"/>
      <c r="F1" s="516"/>
      <c r="G1" s="516"/>
      <c r="H1" s="516"/>
      <c r="I1" s="516"/>
      <c r="J1" s="516"/>
      <c r="K1" s="516"/>
      <c r="L1" s="516"/>
      <c r="M1" s="516"/>
      <c r="N1" s="516"/>
      <c r="O1" s="516"/>
    </row>
    <row r="2" spans="2:15" ht="15" thickBot="1" x14ac:dyDescent="0.35">
      <c r="B2" s="527" t="s">
        <v>40</v>
      </c>
      <c r="C2" s="531" t="s">
        <v>708</v>
      </c>
      <c r="D2" s="533"/>
      <c r="E2" s="533"/>
      <c r="F2" s="533"/>
      <c r="G2" s="533"/>
      <c r="H2" s="533"/>
      <c r="I2" s="533"/>
      <c r="J2" s="533"/>
      <c r="K2" s="533"/>
      <c r="L2" s="533"/>
      <c r="M2" s="533"/>
      <c r="N2" s="532"/>
      <c r="O2" s="534" t="s">
        <v>709</v>
      </c>
    </row>
    <row r="3" spans="2:15" ht="16.2" thickBot="1" x14ac:dyDescent="0.35">
      <c r="B3" s="528"/>
      <c r="C3" s="283" t="s">
        <v>447</v>
      </c>
      <c r="D3" s="283" t="s">
        <v>710</v>
      </c>
      <c r="E3" s="283" t="s">
        <v>711</v>
      </c>
      <c r="F3" s="283" t="s">
        <v>712</v>
      </c>
      <c r="G3" s="283" t="s">
        <v>713</v>
      </c>
      <c r="H3" s="283" t="s">
        <v>714</v>
      </c>
      <c r="I3" s="283" t="s">
        <v>715</v>
      </c>
      <c r="J3" s="283" t="s">
        <v>716</v>
      </c>
      <c r="K3" s="283" t="s">
        <v>717</v>
      </c>
      <c r="L3" s="283" t="s">
        <v>718</v>
      </c>
      <c r="M3" s="283" t="s">
        <v>719</v>
      </c>
      <c r="N3" s="283" t="s">
        <v>720</v>
      </c>
      <c r="O3" s="535"/>
    </row>
    <row r="4" spans="2:15" x14ac:dyDescent="0.3">
      <c r="B4" s="573"/>
      <c r="C4" s="18" t="s">
        <v>672</v>
      </c>
      <c r="D4" s="18" t="s">
        <v>672</v>
      </c>
      <c r="E4" s="18" t="s">
        <v>672</v>
      </c>
      <c r="F4" s="18" t="s">
        <v>672</v>
      </c>
      <c r="G4" s="18" t="s">
        <v>672</v>
      </c>
      <c r="H4" s="18" t="s">
        <v>672</v>
      </c>
      <c r="I4" s="18" t="s">
        <v>672</v>
      </c>
      <c r="J4" s="18" t="s">
        <v>672</v>
      </c>
      <c r="K4" s="18" t="s">
        <v>672</v>
      </c>
      <c r="L4" s="18" t="s">
        <v>672</v>
      </c>
      <c r="M4" s="18" t="s">
        <v>672</v>
      </c>
      <c r="N4" s="18" t="s">
        <v>672</v>
      </c>
      <c r="O4" s="19" t="s">
        <v>672</v>
      </c>
    </row>
    <row r="5" spans="2:15" x14ac:dyDescent="0.3">
      <c r="B5" s="574"/>
      <c r="C5" s="18" t="s">
        <v>673</v>
      </c>
      <c r="D5" s="18" t="s">
        <v>673</v>
      </c>
      <c r="E5" s="18" t="s">
        <v>673</v>
      </c>
      <c r="F5" s="18" t="s">
        <v>673</v>
      </c>
      <c r="G5" s="18" t="s">
        <v>673</v>
      </c>
      <c r="H5" s="18" t="s">
        <v>673</v>
      </c>
      <c r="I5" s="18" t="s">
        <v>673</v>
      </c>
      <c r="J5" s="18" t="s">
        <v>673</v>
      </c>
      <c r="K5" s="18" t="s">
        <v>673</v>
      </c>
      <c r="L5" s="18" t="s">
        <v>673</v>
      </c>
      <c r="M5" s="18" t="s">
        <v>673</v>
      </c>
      <c r="N5" s="18" t="s">
        <v>673</v>
      </c>
      <c r="O5" s="19" t="s">
        <v>673</v>
      </c>
    </row>
    <row r="6" spans="2:15" x14ac:dyDescent="0.3">
      <c r="B6" s="301" t="s">
        <v>428</v>
      </c>
      <c r="C6" s="293"/>
      <c r="D6" s="293"/>
      <c r="E6" s="293"/>
      <c r="F6" s="293"/>
      <c r="G6" s="293"/>
      <c r="H6" s="293"/>
      <c r="I6" s="293"/>
      <c r="J6" s="293"/>
      <c r="K6" s="293"/>
      <c r="L6" s="293"/>
      <c r="M6" s="293"/>
      <c r="N6" s="293"/>
      <c r="O6" s="305"/>
    </row>
    <row r="7" spans="2:15" x14ac:dyDescent="0.3">
      <c r="B7" s="306" t="s">
        <v>721</v>
      </c>
      <c r="C7" s="48">
        <v>591.70403016955925</v>
      </c>
      <c r="D7" s="48">
        <v>514.92079076834887</v>
      </c>
      <c r="E7" s="48">
        <v>589.47456313204202</v>
      </c>
      <c r="F7" s="48">
        <v>515.5285402412303</v>
      </c>
      <c r="G7" s="48">
        <v>551.59320600199624</v>
      </c>
      <c r="H7" s="48">
        <v>664.78606356840555</v>
      </c>
      <c r="I7" s="48">
        <v>596.04497714141439</v>
      </c>
      <c r="J7" s="48">
        <v>701.68082678773078</v>
      </c>
      <c r="K7" s="48">
        <v>617.05990211198798</v>
      </c>
      <c r="L7" s="48">
        <v>527.66034983602708</v>
      </c>
      <c r="M7" s="48">
        <v>500.24849134627885</v>
      </c>
      <c r="N7" s="48">
        <v>701.44538291798665</v>
      </c>
      <c r="O7" s="87">
        <v>585.13077037396044</v>
      </c>
    </row>
    <row r="8" spans="2:15" x14ac:dyDescent="0.3">
      <c r="B8" s="306" t="s">
        <v>722</v>
      </c>
      <c r="C8" s="48">
        <v>518.32268727722965</v>
      </c>
      <c r="D8" s="48">
        <v>582.55956862375695</v>
      </c>
      <c r="E8" s="48">
        <v>737.25453457068272</v>
      </c>
      <c r="F8" s="48">
        <v>472.4290862701227</v>
      </c>
      <c r="G8" s="48">
        <v>588.6126134426554</v>
      </c>
      <c r="H8" s="48">
        <v>567.48548429950336</v>
      </c>
      <c r="I8" s="48">
        <v>633.68307117480049</v>
      </c>
      <c r="J8" s="48">
        <v>566.39284963237037</v>
      </c>
      <c r="K8" s="48">
        <v>679.75268083533967</v>
      </c>
      <c r="L8" s="48">
        <v>587.09874175511686</v>
      </c>
      <c r="M8" s="48">
        <v>721.83823886197342</v>
      </c>
      <c r="N8" s="48">
        <v>659.56386139076915</v>
      </c>
      <c r="O8" s="87">
        <v>644.56985716205963</v>
      </c>
    </row>
    <row r="9" spans="2:15" x14ac:dyDescent="0.3">
      <c r="B9" s="306" t="s">
        <v>723</v>
      </c>
      <c r="C9" s="48">
        <v>620.9089121604618</v>
      </c>
      <c r="D9" s="48">
        <v>630.75193633850824</v>
      </c>
      <c r="E9" s="48">
        <v>609.3774735419679</v>
      </c>
      <c r="F9" s="48">
        <v>529.63572800199279</v>
      </c>
      <c r="G9" s="48">
        <v>519.06005164841645</v>
      </c>
      <c r="H9" s="48">
        <v>623.89515257453957</v>
      </c>
      <c r="I9" s="48">
        <v>639.71528269328087</v>
      </c>
      <c r="J9" s="48">
        <v>583.59137088863599</v>
      </c>
      <c r="K9" s="48">
        <v>693.60878996845634</v>
      </c>
      <c r="L9" s="48">
        <v>601.72310646880442</v>
      </c>
      <c r="M9" s="48">
        <v>625.51972497603867</v>
      </c>
      <c r="N9" s="48">
        <v>634.07758650986898</v>
      </c>
      <c r="O9" s="87">
        <v>630.32360086191784</v>
      </c>
    </row>
    <row r="10" spans="2:15" x14ac:dyDescent="0.3">
      <c r="B10" s="306" t="s">
        <v>724</v>
      </c>
      <c r="C10" s="48">
        <v>622.92343145671191</v>
      </c>
      <c r="D10" s="48">
        <v>569.89922286316983</v>
      </c>
      <c r="E10" s="48">
        <v>588.61513016467347</v>
      </c>
      <c r="F10" s="48">
        <v>460.1129598376591</v>
      </c>
      <c r="G10" s="48">
        <v>601.55308407756252</v>
      </c>
      <c r="H10" s="48">
        <v>656.39543583728471</v>
      </c>
      <c r="I10" s="48">
        <v>604.4451885188214</v>
      </c>
      <c r="J10" s="48">
        <v>553.15820017413284</v>
      </c>
      <c r="K10" s="48">
        <v>708.63784494544529</v>
      </c>
      <c r="L10" s="48">
        <v>577.22224263052487</v>
      </c>
      <c r="M10" s="48">
        <v>633.60695908757259</v>
      </c>
      <c r="N10" s="48">
        <v>714.31601035442247</v>
      </c>
      <c r="O10" s="87">
        <v>615.42633955596102</v>
      </c>
    </row>
    <row r="11" spans="2:15" x14ac:dyDescent="0.3">
      <c r="B11" s="306" t="s">
        <v>725</v>
      </c>
      <c r="C11" s="48" t="s">
        <v>54</v>
      </c>
      <c r="D11" s="48">
        <v>708.00338652752555</v>
      </c>
      <c r="E11" s="48" t="s">
        <v>54</v>
      </c>
      <c r="F11" s="48" t="s">
        <v>54</v>
      </c>
      <c r="G11" s="48" t="s">
        <v>54</v>
      </c>
      <c r="H11" s="48" t="s">
        <v>54</v>
      </c>
      <c r="I11" s="48" t="s">
        <v>54</v>
      </c>
      <c r="J11" s="48" t="s">
        <v>54</v>
      </c>
      <c r="K11" s="48">
        <v>616.61450579358382</v>
      </c>
      <c r="L11" s="48">
        <v>486.1481217791445</v>
      </c>
      <c r="M11" s="48" t="s">
        <v>54</v>
      </c>
      <c r="N11" s="48" t="s">
        <v>54</v>
      </c>
      <c r="O11" s="87">
        <v>584.63592230466395</v>
      </c>
    </row>
    <row r="12" spans="2:15" x14ac:dyDescent="0.3">
      <c r="B12" s="306" t="s">
        <v>726</v>
      </c>
      <c r="C12" s="48">
        <v>470.88601104287272</v>
      </c>
      <c r="D12" s="48">
        <v>552.02063912240453</v>
      </c>
      <c r="E12" s="48" t="s">
        <v>54</v>
      </c>
      <c r="F12" s="48">
        <v>528.6604961578638</v>
      </c>
      <c r="G12" s="48">
        <v>755.76051988725692</v>
      </c>
      <c r="H12" s="48">
        <v>554.42358554877933</v>
      </c>
      <c r="I12" s="48">
        <v>607.00793376087711</v>
      </c>
      <c r="J12" s="48">
        <v>555.25180311484871</v>
      </c>
      <c r="K12" s="48">
        <v>598.37039585398441</v>
      </c>
      <c r="L12" s="48" t="s">
        <v>54</v>
      </c>
      <c r="M12" s="48">
        <v>564.44441494944613</v>
      </c>
      <c r="N12" s="48">
        <v>656.69882536722594</v>
      </c>
      <c r="O12" s="87">
        <v>609.18338536364388</v>
      </c>
    </row>
    <row r="13" spans="2:15" x14ac:dyDescent="0.3">
      <c r="B13" s="306" t="s">
        <v>1371</v>
      </c>
      <c r="C13" s="48" t="s">
        <v>54</v>
      </c>
      <c r="D13" s="48" t="s">
        <v>54</v>
      </c>
      <c r="E13" s="48" t="s">
        <v>54</v>
      </c>
      <c r="F13" s="48" t="s">
        <v>54</v>
      </c>
      <c r="G13" s="48">
        <v>867.28194026769188</v>
      </c>
      <c r="H13" s="48" t="s">
        <v>54</v>
      </c>
      <c r="I13" s="48">
        <v>727.14922742220176</v>
      </c>
      <c r="J13" s="48" t="s">
        <v>54</v>
      </c>
      <c r="K13" s="48">
        <v>609.09332343282881</v>
      </c>
      <c r="L13" s="48">
        <v>528.74425153842208</v>
      </c>
      <c r="M13" s="48">
        <v>808.13518023911467</v>
      </c>
      <c r="N13" s="48">
        <v>677.65475245077221</v>
      </c>
      <c r="O13" s="87">
        <v>728.85688440081992</v>
      </c>
    </row>
    <row r="14" spans="2:15" x14ac:dyDescent="0.3">
      <c r="B14" s="301" t="s">
        <v>727</v>
      </c>
      <c r="C14" s="49">
        <v>604.71442918209993</v>
      </c>
      <c r="D14" s="49">
        <v>551.30803508042402</v>
      </c>
      <c r="E14" s="49">
        <v>604.17687443370039</v>
      </c>
      <c r="F14" s="49">
        <v>497.51574554338487</v>
      </c>
      <c r="G14" s="49">
        <v>593.00501174289786</v>
      </c>
      <c r="H14" s="49">
        <v>647.6831825867788</v>
      </c>
      <c r="I14" s="49">
        <v>607.70210086565578</v>
      </c>
      <c r="J14" s="49">
        <v>626.87659525452091</v>
      </c>
      <c r="K14" s="49">
        <v>655.44160281426855</v>
      </c>
      <c r="L14" s="49">
        <v>554.54177760181176</v>
      </c>
      <c r="M14" s="49">
        <v>557.2705083118592</v>
      </c>
      <c r="N14" s="49">
        <v>682.2530375731526</v>
      </c>
      <c r="O14" s="88">
        <v>606.69384495797931</v>
      </c>
    </row>
    <row r="15" spans="2:15" x14ac:dyDescent="0.3">
      <c r="B15" s="301"/>
      <c r="C15" s="27"/>
      <c r="D15" s="27"/>
      <c r="E15" s="27"/>
      <c r="F15" s="27"/>
      <c r="G15" s="27"/>
      <c r="H15" s="27"/>
      <c r="I15" s="27"/>
      <c r="J15" s="27"/>
      <c r="K15" s="27"/>
      <c r="L15" s="27"/>
      <c r="M15" s="27"/>
      <c r="N15" s="27"/>
      <c r="O15" s="77"/>
    </row>
    <row r="16" spans="2:15" x14ac:dyDescent="0.3">
      <c r="B16" s="301" t="s">
        <v>512</v>
      </c>
      <c r="C16" s="23"/>
      <c r="D16" s="23"/>
      <c r="E16" s="23"/>
      <c r="F16" s="23"/>
      <c r="G16" s="23"/>
      <c r="H16" s="23"/>
      <c r="I16" s="23"/>
      <c r="J16" s="23"/>
      <c r="K16" s="23"/>
      <c r="L16" s="23"/>
      <c r="M16" s="23"/>
      <c r="N16" s="23"/>
      <c r="O16" s="24"/>
    </row>
    <row r="17" spans="2:15" x14ac:dyDescent="0.3">
      <c r="B17" s="306" t="s">
        <v>728</v>
      </c>
      <c r="C17" s="48">
        <v>550.69619700259636</v>
      </c>
      <c r="D17" s="48">
        <v>579.98643829433627</v>
      </c>
      <c r="E17" s="48">
        <v>546.16222036436181</v>
      </c>
      <c r="F17" s="48">
        <v>435.88948794480359</v>
      </c>
      <c r="G17" s="48">
        <v>511.56066948755836</v>
      </c>
      <c r="H17" s="48">
        <v>645.63016644780259</v>
      </c>
      <c r="I17" s="48">
        <v>622.06652950187504</v>
      </c>
      <c r="J17" s="48">
        <v>597.787440778259</v>
      </c>
      <c r="K17" s="48">
        <v>627.03572476836996</v>
      </c>
      <c r="L17" s="48">
        <v>611.74400326135128</v>
      </c>
      <c r="M17" s="48">
        <v>593.45218378420748</v>
      </c>
      <c r="N17" s="48">
        <v>678.06968725883701</v>
      </c>
      <c r="O17" s="87">
        <v>587.61796081328009</v>
      </c>
    </row>
    <row r="18" spans="2:15" x14ac:dyDescent="0.3">
      <c r="B18" s="301" t="s">
        <v>729</v>
      </c>
      <c r="C18" s="49">
        <v>550.69619700259636</v>
      </c>
      <c r="D18" s="49">
        <v>579.98643829433627</v>
      </c>
      <c r="E18" s="49">
        <v>546.16222036436181</v>
      </c>
      <c r="F18" s="49">
        <v>435.88948794480359</v>
      </c>
      <c r="G18" s="49">
        <v>511.56066948755836</v>
      </c>
      <c r="H18" s="49">
        <v>645.63016644780259</v>
      </c>
      <c r="I18" s="49">
        <v>622.06652950187504</v>
      </c>
      <c r="J18" s="49">
        <v>597.787440778259</v>
      </c>
      <c r="K18" s="49">
        <v>627.03572476836996</v>
      </c>
      <c r="L18" s="49">
        <v>611.74400326135128</v>
      </c>
      <c r="M18" s="49">
        <v>593.45218378420748</v>
      </c>
      <c r="N18" s="49">
        <v>678.06968725883701</v>
      </c>
      <c r="O18" s="88">
        <v>587.61796081328009</v>
      </c>
    </row>
    <row r="19" spans="2:15" x14ac:dyDescent="0.3">
      <c r="B19" s="306"/>
      <c r="C19" s="23"/>
      <c r="D19" s="23"/>
      <c r="E19" s="23"/>
      <c r="F19" s="23"/>
      <c r="G19" s="23"/>
      <c r="H19" s="23"/>
      <c r="I19" s="23"/>
      <c r="J19" s="23"/>
      <c r="K19" s="23"/>
      <c r="L19" s="23"/>
      <c r="M19" s="23"/>
      <c r="N19" s="23"/>
      <c r="O19" s="24"/>
    </row>
    <row r="20" spans="2:15" x14ac:dyDescent="0.3">
      <c r="B20" s="301" t="s">
        <v>514</v>
      </c>
      <c r="C20" s="23"/>
      <c r="D20" s="23"/>
      <c r="E20" s="23"/>
      <c r="F20" s="23"/>
      <c r="G20" s="23"/>
      <c r="H20" s="23"/>
      <c r="I20" s="23"/>
      <c r="J20" s="23"/>
      <c r="K20" s="23"/>
      <c r="L20" s="23"/>
      <c r="M20" s="23"/>
      <c r="N20" s="23"/>
      <c r="O20" s="24"/>
    </row>
    <row r="21" spans="2:15" x14ac:dyDescent="0.3">
      <c r="B21" s="306" t="s">
        <v>730</v>
      </c>
      <c r="C21" s="48">
        <v>541.81180713680749</v>
      </c>
      <c r="D21" s="48">
        <v>543.52804439241936</v>
      </c>
      <c r="E21" s="48">
        <v>520.16229599050689</v>
      </c>
      <c r="F21" s="48">
        <v>362.39214179070217</v>
      </c>
      <c r="G21" s="48">
        <v>514.87349750704482</v>
      </c>
      <c r="H21" s="48">
        <v>609.41343146386077</v>
      </c>
      <c r="I21" s="48">
        <v>637.55322431744503</v>
      </c>
      <c r="J21" s="48">
        <v>637.56219904842897</v>
      </c>
      <c r="K21" s="48">
        <v>623.11781830319887</v>
      </c>
      <c r="L21" s="48">
        <v>575.08937328872821</v>
      </c>
      <c r="M21" s="48">
        <v>592.93581197792741</v>
      </c>
      <c r="N21" s="48">
        <v>671.17806831542123</v>
      </c>
      <c r="O21" s="87">
        <v>593.6177513822729</v>
      </c>
    </row>
    <row r="22" spans="2:15" ht="15.6" x14ac:dyDescent="0.3">
      <c r="B22" s="306" t="s">
        <v>731</v>
      </c>
      <c r="C22" s="48">
        <v>554.30656140906706</v>
      </c>
      <c r="D22" s="48">
        <v>553.70384657057423</v>
      </c>
      <c r="E22" s="48">
        <v>586.49093406339796</v>
      </c>
      <c r="F22" s="48">
        <v>425.68989190792121</v>
      </c>
      <c r="G22" s="48">
        <v>489.94334696039579</v>
      </c>
      <c r="H22" s="48">
        <v>731.00122686500436</v>
      </c>
      <c r="I22" s="48">
        <v>637.90279381567279</v>
      </c>
      <c r="J22" s="48">
        <v>578.45455708264478</v>
      </c>
      <c r="K22" s="48">
        <v>636.96906148804919</v>
      </c>
      <c r="L22" s="48">
        <v>674.29106607970743</v>
      </c>
      <c r="M22" s="48">
        <v>689.34741691627926</v>
      </c>
      <c r="N22" s="48">
        <v>639.3692763339825</v>
      </c>
      <c r="O22" s="87">
        <v>631.7681787634898</v>
      </c>
    </row>
    <row r="23" spans="2:15" x14ac:dyDescent="0.3">
      <c r="B23" s="306" t="s">
        <v>732</v>
      </c>
      <c r="C23" s="48">
        <v>533.05601759631236</v>
      </c>
      <c r="D23" s="48">
        <v>605.98129357139612</v>
      </c>
      <c r="E23" s="48">
        <v>636.31733333426575</v>
      </c>
      <c r="F23" s="48">
        <v>448.37870597373956</v>
      </c>
      <c r="G23" s="48">
        <v>606.41784761913664</v>
      </c>
      <c r="H23" s="48">
        <v>704.20250363538753</v>
      </c>
      <c r="I23" s="48">
        <v>556.50933027540361</v>
      </c>
      <c r="J23" s="48">
        <v>557.06932966289662</v>
      </c>
      <c r="K23" s="48">
        <v>682.05806372038751</v>
      </c>
      <c r="L23" s="48">
        <v>633.3282591836097</v>
      </c>
      <c r="M23" s="48">
        <v>658.6390150772678</v>
      </c>
      <c r="N23" s="48">
        <v>680.66742465050663</v>
      </c>
      <c r="O23" s="87">
        <v>629.73390102212227</v>
      </c>
    </row>
    <row r="24" spans="2:15" x14ac:dyDescent="0.3">
      <c r="B24" s="301" t="s">
        <v>727</v>
      </c>
      <c r="C24" s="49">
        <v>540.80518027454707</v>
      </c>
      <c r="D24" s="49">
        <v>559.31933899241665</v>
      </c>
      <c r="E24" s="49">
        <v>584.35792131563778</v>
      </c>
      <c r="F24" s="49">
        <v>423.26304378406991</v>
      </c>
      <c r="G24" s="49">
        <v>546.16078213752189</v>
      </c>
      <c r="H24" s="49">
        <v>646.5404890108781</v>
      </c>
      <c r="I24" s="49">
        <v>622.83477679503756</v>
      </c>
      <c r="J24" s="49">
        <v>609.29087302260098</v>
      </c>
      <c r="K24" s="49">
        <v>647.42101683759313</v>
      </c>
      <c r="L24" s="49">
        <v>618.54473143423149</v>
      </c>
      <c r="M24" s="49">
        <v>625.40726066377954</v>
      </c>
      <c r="N24" s="49">
        <v>669.19445412183438</v>
      </c>
      <c r="O24" s="88">
        <v>609.18852479233544</v>
      </c>
    </row>
    <row r="25" spans="2:15" x14ac:dyDescent="0.3">
      <c r="B25" s="301"/>
      <c r="C25" s="27"/>
      <c r="D25" s="27"/>
      <c r="E25" s="27"/>
      <c r="F25" s="27"/>
      <c r="G25" s="27"/>
      <c r="H25" s="27"/>
      <c r="I25" s="27"/>
      <c r="J25" s="27"/>
      <c r="K25" s="27"/>
      <c r="L25" s="27"/>
      <c r="M25" s="27"/>
      <c r="N25" s="27"/>
      <c r="O25" s="77"/>
    </row>
    <row r="26" spans="2:15" ht="15" thickBot="1" x14ac:dyDescent="0.35">
      <c r="B26" s="28" t="s">
        <v>733</v>
      </c>
      <c r="C26" s="50">
        <v>554.10542772122915</v>
      </c>
      <c r="D26" s="50">
        <v>566.32928319632686</v>
      </c>
      <c r="E26" s="50">
        <v>568.65279386576469</v>
      </c>
      <c r="F26" s="50">
        <v>439.40196712604478</v>
      </c>
      <c r="G26" s="50">
        <v>549.77266773653025</v>
      </c>
      <c r="H26" s="50">
        <v>646.44953531735052</v>
      </c>
      <c r="I26" s="50">
        <v>619.57238602662778</v>
      </c>
      <c r="J26" s="50">
        <v>606.49696446132793</v>
      </c>
      <c r="K26" s="50">
        <v>639.29252795439072</v>
      </c>
      <c r="L26" s="50">
        <v>605.31890150559502</v>
      </c>
      <c r="M26" s="50">
        <v>598.29615994785888</v>
      </c>
      <c r="N26" s="50">
        <v>676.23976669290698</v>
      </c>
      <c r="O26" s="309">
        <v>598.9216215182546</v>
      </c>
    </row>
    <row r="27" spans="2:15" x14ac:dyDescent="0.3">
      <c r="B27" s="479" t="s">
        <v>1305</v>
      </c>
      <c r="C27" s="493"/>
      <c r="D27" s="493"/>
    </row>
    <row r="28" spans="2:15" ht="31.5" customHeight="1" x14ac:dyDescent="0.3">
      <c r="B28" s="575" t="s">
        <v>1320</v>
      </c>
      <c r="C28" s="575"/>
      <c r="D28" s="575"/>
      <c r="E28" s="575"/>
      <c r="F28" s="575"/>
      <c r="G28" s="575"/>
      <c r="H28" s="575"/>
      <c r="I28" s="575"/>
      <c r="J28" s="575"/>
      <c r="K28" s="575"/>
      <c r="L28" s="575"/>
      <c r="M28" s="575"/>
      <c r="N28" s="575"/>
      <c r="O28" s="575"/>
    </row>
    <row r="29" spans="2:15" ht="15.6" x14ac:dyDescent="0.3">
      <c r="B29" s="480" t="s">
        <v>1307</v>
      </c>
      <c r="C29" s="493"/>
      <c r="D29" s="493"/>
    </row>
    <row r="30" spans="2:15" ht="15.6" x14ac:dyDescent="0.3">
      <c r="B30" s="480" t="s">
        <v>1308</v>
      </c>
      <c r="C30" s="493"/>
      <c r="D30" s="493"/>
    </row>
    <row r="31" spans="2:15" ht="15.6" x14ac:dyDescent="0.3">
      <c r="B31" s="480" t="s">
        <v>1309</v>
      </c>
      <c r="C31" s="493"/>
      <c r="D31" s="493"/>
    </row>
    <row r="32" spans="2:15" ht="15.6" x14ac:dyDescent="0.3">
      <c r="B32" s="480" t="s">
        <v>1310</v>
      </c>
      <c r="C32" s="493"/>
      <c r="D32" s="493"/>
    </row>
    <row r="33" spans="2:4" ht="15.6" x14ac:dyDescent="0.3">
      <c r="B33" s="572" t="s">
        <v>1311</v>
      </c>
      <c r="C33" s="572"/>
      <c r="D33" s="493"/>
    </row>
    <row r="34" spans="2:4" ht="15.6" x14ac:dyDescent="0.3">
      <c r="B34" s="480" t="s">
        <v>1312</v>
      </c>
      <c r="C34" s="493"/>
      <c r="D34" s="493"/>
    </row>
    <row r="35" spans="2:4" ht="15.6" x14ac:dyDescent="0.3">
      <c r="B35" s="480" t="s">
        <v>1313</v>
      </c>
      <c r="C35" s="493"/>
      <c r="D35" s="493"/>
    </row>
    <row r="36" spans="2:4" ht="15.6" x14ac:dyDescent="0.3">
      <c r="B36" s="480" t="s">
        <v>1314</v>
      </c>
      <c r="C36" s="493"/>
      <c r="D36" s="493"/>
    </row>
    <row r="37" spans="2:4" ht="15.6" x14ac:dyDescent="0.3">
      <c r="B37" s="480" t="s">
        <v>1315</v>
      </c>
      <c r="C37" s="493"/>
      <c r="D37" s="493"/>
    </row>
    <row r="38" spans="2:4" ht="15.6" x14ac:dyDescent="0.3">
      <c r="B38" s="480" t="s">
        <v>1316</v>
      </c>
      <c r="C38" s="493"/>
      <c r="D38" s="493"/>
    </row>
    <row r="39" spans="2:4" ht="15.6" x14ac:dyDescent="0.3">
      <c r="B39" s="480" t="s">
        <v>1317</v>
      </c>
      <c r="C39" s="493"/>
      <c r="D39" s="493"/>
    </row>
    <row r="40" spans="2:4" ht="15.6" x14ac:dyDescent="0.3">
      <c r="B40" s="480" t="s">
        <v>1318</v>
      </c>
      <c r="C40" s="493"/>
      <c r="D40" s="493"/>
    </row>
    <row r="41" spans="2:4" ht="15.6" x14ac:dyDescent="0.3">
      <c r="B41" s="572" t="s">
        <v>1319</v>
      </c>
      <c r="C41" s="572"/>
      <c r="D41" s="572"/>
    </row>
  </sheetData>
  <mergeCells count="7">
    <mergeCell ref="B28:O28"/>
    <mergeCell ref="B33:C33"/>
    <mergeCell ref="B41:D41"/>
    <mergeCell ref="B2:B3"/>
    <mergeCell ref="C2:N2"/>
    <mergeCell ref="O2:O3"/>
    <mergeCell ref="B4:B5"/>
  </mergeCells>
  <pageMargins left="0.511811024" right="0.511811024" top="0.78740157499999996" bottom="0.78740157499999996" header="0.31496062000000002" footer="0.3149606200000000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B1:P40"/>
  <sheetViews>
    <sheetView showGridLines="0" workbookViewId="0"/>
  </sheetViews>
  <sheetFormatPr defaultRowHeight="14.4" x14ac:dyDescent="0.3"/>
  <cols>
    <col min="2" max="2" width="27.5546875" customWidth="1"/>
  </cols>
  <sheetData>
    <row r="1" spans="2:16" ht="16.2" thickBot="1" x14ac:dyDescent="0.35">
      <c r="B1" s="516" t="s">
        <v>736</v>
      </c>
      <c r="C1" s="516"/>
      <c r="D1" s="516"/>
      <c r="E1" s="516"/>
      <c r="F1" s="516"/>
      <c r="G1" s="516"/>
      <c r="H1" s="516"/>
      <c r="I1" s="516"/>
      <c r="J1" s="516"/>
      <c r="K1" s="516"/>
      <c r="L1" s="516"/>
      <c r="M1" s="516"/>
      <c r="N1" s="516"/>
      <c r="O1" s="516"/>
      <c r="P1" s="523"/>
    </row>
    <row r="2" spans="2:16" ht="15" thickBot="1" x14ac:dyDescent="0.35">
      <c r="B2" s="527" t="s">
        <v>40</v>
      </c>
      <c r="C2" s="531" t="s">
        <v>708</v>
      </c>
      <c r="D2" s="533"/>
      <c r="E2" s="533"/>
      <c r="F2" s="533"/>
      <c r="G2" s="533"/>
      <c r="H2" s="533"/>
      <c r="I2" s="533"/>
      <c r="J2" s="533"/>
      <c r="K2" s="533"/>
      <c r="L2" s="533"/>
      <c r="M2" s="533"/>
      <c r="N2" s="533"/>
      <c r="O2" s="534" t="s">
        <v>709</v>
      </c>
      <c r="P2" s="321"/>
    </row>
    <row r="3" spans="2:16" ht="16.2" thickBot="1" x14ac:dyDescent="0.35">
      <c r="B3" s="528"/>
      <c r="C3" s="283" t="s">
        <v>447</v>
      </c>
      <c r="D3" s="283" t="s">
        <v>710</v>
      </c>
      <c r="E3" s="283" t="s">
        <v>711</v>
      </c>
      <c r="F3" s="283" t="s">
        <v>712</v>
      </c>
      <c r="G3" s="283" t="s">
        <v>713</v>
      </c>
      <c r="H3" s="283" t="s">
        <v>714</v>
      </c>
      <c r="I3" s="283" t="s">
        <v>715</v>
      </c>
      <c r="J3" s="283" t="s">
        <v>716</v>
      </c>
      <c r="K3" s="283" t="s">
        <v>717</v>
      </c>
      <c r="L3" s="283" t="s">
        <v>718</v>
      </c>
      <c r="M3" s="283" t="s">
        <v>719</v>
      </c>
      <c r="N3" s="283" t="s">
        <v>720</v>
      </c>
      <c r="O3" s="535"/>
    </row>
    <row r="4" spans="2:16" x14ac:dyDescent="0.3">
      <c r="B4" s="573"/>
      <c r="C4" s="18" t="s">
        <v>672</v>
      </c>
      <c r="D4" s="18" t="s">
        <v>672</v>
      </c>
      <c r="E4" s="18" t="s">
        <v>672</v>
      </c>
      <c r="F4" s="18" t="s">
        <v>672</v>
      </c>
      <c r="G4" s="18" t="s">
        <v>672</v>
      </c>
      <c r="H4" s="18" t="s">
        <v>672</v>
      </c>
      <c r="I4" s="18" t="s">
        <v>672</v>
      </c>
      <c r="J4" s="18" t="s">
        <v>672</v>
      </c>
      <c r="K4" s="18" t="s">
        <v>672</v>
      </c>
      <c r="L4" s="18" t="s">
        <v>672</v>
      </c>
      <c r="M4" s="18" t="s">
        <v>672</v>
      </c>
      <c r="N4" s="18" t="s">
        <v>672</v>
      </c>
      <c r="O4" s="320" t="s">
        <v>672</v>
      </c>
      <c r="P4" s="576"/>
    </row>
    <row r="5" spans="2:16" x14ac:dyDescent="0.3">
      <c r="B5" s="574"/>
      <c r="C5" s="18" t="s">
        <v>673</v>
      </c>
      <c r="D5" s="18" t="s">
        <v>673</v>
      </c>
      <c r="E5" s="18" t="s">
        <v>673</v>
      </c>
      <c r="F5" s="18" t="s">
        <v>673</v>
      </c>
      <c r="G5" s="18" t="s">
        <v>673</v>
      </c>
      <c r="H5" s="18" t="s">
        <v>673</v>
      </c>
      <c r="I5" s="18" t="s">
        <v>673</v>
      </c>
      <c r="J5" s="18" t="s">
        <v>673</v>
      </c>
      <c r="K5" s="18" t="s">
        <v>673</v>
      </c>
      <c r="L5" s="18" t="s">
        <v>673</v>
      </c>
      <c r="M5" s="18" t="s">
        <v>673</v>
      </c>
      <c r="N5" s="18" t="s">
        <v>673</v>
      </c>
      <c r="O5" s="320" t="s">
        <v>673</v>
      </c>
      <c r="P5" s="576"/>
    </row>
    <row r="6" spans="2:16" x14ac:dyDescent="0.3">
      <c r="B6" s="301" t="s">
        <v>428</v>
      </c>
      <c r="C6" s="293"/>
      <c r="D6" s="293"/>
      <c r="E6" s="293"/>
      <c r="F6" s="293"/>
      <c r="G6" s="293"/>
      <c r="H6" s="293"/>
      <c r="I6" s="293"/>
      <c r="J6" s="293"/>
      <c r="K6" s="293"/>
      <c r="L6" s="293"/>
      <c r="M6" s="293"/>
      <c r="N6" s="293"/>
      <c r="O6" s="292"/>
      <c r="P6" s="250"/>
    </row>
    <row r="7" spans="2:16" x14ac:dyDescent="0.3">
      <c r="B7" s="306" t="s">
        <v>721</v>
      </c>
      <c r="C7" s="48">
        <v>388.4031308605351</v>
      </c>
      <c r="D7" s="48">
        <v>416.21705769530774</v>
      </c>
      <c r="E7" s="48">
        <v>491.66480245831229</v>
      </c>
      <c r="F7" s="48">
        <v>526.09340391892601</v>
      </c>
      <c r="G7" s="48">
        <v>381.89814019068905</v>
      </c>
      <c r="H7" s="48">
        <v>417.56479646432786</v>
      </c>
      <c r="I7" s="48">
        <v>427.71193157756431</v>
      </c>
      <c r="J7" s="48">
        <v>400.18123622445165</v>
      </c>
      <c r="K7" s="48">
        <v>433.74982962948457</v>
      </c>
      <c r="L7" s="48">
        <v>452.45267018293606</v>
      </c>
      <c r="M7" s="48">
        <v>433.94902445196027</v>
      </c>
      <c r="N7" s="48">
        <v>432.61251782363348</v>
      </c>
      <c r="O7" s="42">
        <v>423.24929959144634</v>
      </c>
      <c r="P7" s="250"/>
    </row>
    <row r="8" spans="2:16" x14ac:dyDescent="0.3">
      <c r="B8" s="306" t="s">
        <v>722</v>
      </c>
      <c r="C8" s="48" t="s">
        <v>54</v>
      </c>
      <c r="D8" s="48">
        <v>498.07053151526515</v>
      </c>
      <c r="E8" s="48">
        <v>572.43220367466427</v>
      </c>
      <c r="F8" s="48">
        <v>481.85941261053927</v>
      </c>
      <c r="G8" s="48">
        <v>399.82726205731785</v>
      </c>
      <c r="H8" s="48">
        <v>324.31576976660449</v>
      </c>
      <c r="I8" s="48">
        <v>453.05157457387503</v>
      </c>
      <c r="J8" s="48">
        <v>317.56468908043803</v>
      </c>
      <c r="K8" s="48">
        <v>437.22951064495095</v>
      </c>
      <c r="L8" s="48">
        <v>449.12552626015679</v>
      </c>
      <c r="M8" s="48">
        <v>492.54779322958041</v>
      </c>
      <c r="N8" s="48">
        <v>423.52733604620551</v>
      </c>
      <c r="O8" s="42">
        <v>445.52096673524125</v>
      </c>
      <c r="P8" s="250"/>
    </row>
    <row r="9" spans="2:16" x14ac:dyDescent="0.3">
      <c r="B9" s="306" t="s">
        <v>723</v>
      </c>
      <c r="C9" s="48">
        <v>442.74283260162792</v>
      </c>
      <c r="D9" s="48">
        <v>536.64374893670526</v>
      </c>
      <c r="E9" s="48">
        <v>657.22076893896906</v>
      </c>
      <c r="F9" s="48">
        <v>567.4210620132842</v>
      </c>
      <c r="G9" s="48">
        <v>434.55197707273089</v>
      </c>
      <c r="H9" s="48">
        <v>468.80880881211027</v>
      </c>
      <c r="I9" s="48">
        <v>544.09066541677657</v>
      </c>
      <c r="J9" s="48" t="s">
        <v>54</v>
      </c>
      <c r="K9" s="48">
        <v>518.00018225980477</v>
      </c>
      <c r="L9" s="48">
        <v>461.49858579754027</v>
      </c>
      <c r="M9" s="48">
        <v>568.58246912199422</v>
      </c>
      <c r="N9" s="48">
        <v>428.85168269839261</v>
      </c>
      <c r="O9" s="42">
        <v>518.95615698996494</v>
      </c>
      <c r="P9" s="250"/>
    </row>
    <row r="10" spans="2:16" x14ac:dyDescent="0.3">
      <c r="B10" s="306" t="s">
        <v>724</v>
      </c>
      <c r="C10" s="48">
        <v>384.75533255354651</v>
      </c>
      <c r="D10" s="48">
        <v>451.32524147774257</v>
      </c>
      <c r="E10" s="48">
        <v>449.82729251899991</v>
      </c>
      <c r="F10" s="48">
        <v>472.77983044926128</v>
      </c>
      <c r="G10" s="48">
        <v>418.56245780322092</v>
      </c>
      <c r="H10" s="48">
        <v>359.7244613536061</v>
      </c>
      <c r="I10" s="48">
        <v>476.65669235262925</v>
      </c>
      <c r="J10" s="48">
        <v>324.86210270056091</v>
      </c>
      <c r="K10" s="48">
        <v>350.25608713227172</v>
      </c>
      <c r="L10" s="48">
        <v>416.34171377813777</v>
      </c>
      <c r="M10" s="48">
        <v>415.26563250640413</v>
      </c>
      <c r="N10" s="48">
        <v>517.61061697680361</v>
      </c>
      <c r="O10" s="42">
        <v>419.4840249236027</v>
      </c>
      <c r="P10" s="250"/>
    </row>
    <row r="11" spans="2:16" x14ac:dyDescent="0.3">
      <c r="B11" s="306" t="s">
        <v>725</v>
      </c>
      <c r="C11" s="48" t="s">
        <v>54</v>
      </c>
      <c r="D11" s="48" t="s">
        <v>54</v>
      </c>
      <c r="E11" s="48" t="s">
        <v>54</v>
      </c>
      <c r="F11" s="48" t="s">
        <v>54</v>
      </c>
      <c r="G11" s="48" t="s">
        <v>54</v>
      </c>
      <c r="H11" s="48" t="s">
        <v>54</v>
      </c>
      <c r="I11" s="48">
        <v>564.83051841632266</v>
      </c>
      <c r="J11" s="48" t="s">
        <v>54</v>
      </c>
      <c r="K11" s="48">
        <v>433.27914029544797</v>
      </c>
      <c r="L11" s="48">
        <v>412.06225316217262</v>
      </c>
      <c r="M11" s="48" t="s">
        <v>54</v>
      </c>
      <c r="N11" s="48">
        <v>517.6106169768035</v>
      </c>
      <c r="O11" s="42">
        <v>487.64155793053982</v>
      </c>
      <c r="P11" s="250"/>
    </row>
    <row r="12" spans="2:16" x14ac:dyDescent="0.3">
      <c r="B12" s="306" t="s">
        <v>726</v>
      </c>
      <c r="C12" s="48" t="s">
        <v>54</v>
      </c>
      <c r="D12" s="48">
        <v>438.2640095554089</v>
      </c>
      <c r="E12" s="48" t="s">
        <v>54</v>
      </c>
      <c r="F12" s="48">
        <v>521.67691330848447</v>
      </c>
      <c r="G12" s="48">
        <v>427.75563018161978</v>
      </c>
      <c r="H12" s="48" t="s">
        <v>54</v>
      </c>
      <c r="I12" s="48">
        <v>437.64316137600792</v>
      </c>
      <c r="J12" s="48" t="s">
        <v>54</v>
      </c>
      <c r="K12" s="48">
        <v>517.45000215421419</v>
      </c>
      <c r="L12" s="48">
        <v>388.13904845178507</v>
      </c>
      <c r="M12" s="48">
        <v>485.93689480350366</v>
      </c>
      <c r="N12" s="48">
        <v>628.86379450958668</v>
      </c>
      <c r="O12" s="42">
        <v>530.48245985003302</v>
      </c>
      <c r="P12" s="250"/>
    </row>
    <row r="13" spans="2:16" x14ac:dyDescent="0.3">
      <c r="B13" s="306" t="s">
        <v>1371</v>
      </c>
      <c r="C13" s="48" t="s">
        <v>54</v>
      </c>
      <c r="D13" s="48" t="s">
        <v>54</v>
      </c>
      <c r="E13" s="48" t="s">
        <v>54</v>
      </c>
      <c r="F13" s="48" t="s">
        <v>54</v>
      </c>
      <c r="G13" s="48" t="s">
        <v>54</v>
      </c>
      <c r="H13" s="48" t="s">
        <v>54</v>
      </c>
      <c r="I13" s="48" t="s">
        <v>54</v>
      </c>
      <c r="J13" s="48" t="s">
        <v>54</v>
      </c>
      <c r="K13" s="48" t="s">
        <v>54</v>
      </c>
      <c r="L13" s="48" t="s">
        <v>54</v>
      </c>
      <c r="M13" s="48" t="s">
        <v>54</v>
      </c>
      <c r="N13" s="48" t="s">
        <v>54</v>
      </c>
      <c r="O13" s="42" t="s">
        <v>54</v>
      </c>
      <c r="P13" s="250"/>
    </row>
    <row r="14" spans="2:16" x14ac:dyDescent="0.3">
      <c r="B14" s="301" t="s">
        <v>727</v>
      </c>
      <c r="C14" s="49">
        <v>389.35366278641521</v>
      </c>
      <c r="D14" s="49">
        <v>431.70577173238786</v>
      </c>
      <c r="E14" s="49">
        <v>495.85708199133461</v>
      </c>
      <c r="F14" s="49">
        <v>510.43553847039794</v>
      </c>
      <c r="G14" s="49">
        <v>398.19987207361078</v>
      </c>
      <c r="H14" s="49">
        <v>399.82849671464504</v>
      </c>
      <c r="I14" s="49">
        <v>448.06855965378543</v>
      </c>
      <c r="J14" s="49">
        <v>381.28550697387396</v>
      </c>
      <c r="K14" s="49">
        <v>430.74027528706358</v>
      </c>
      <c r="L14" s="49">
        <v>448.69222764296615</v>
      </c>
      <c r="M14" s="49">
        <v>439.87745179480203</v>
      </c>
      <c r="N14" s="49">
        <v>469.4559235579045</v>
      </c>
      <c r="O14" s="43">
        <v>429.63047566957567</v>
      </c>
      <c r="P14" s="250"/>
    </row>
    <row r="15" spans="2:16" x14ac:dyDescent="0.3">
      <c r="B15" s="301"/>
      <c r="C15" s="27"/>
      <c r="D15" s="27"/>
      <c r="E15" s="27"/>
      <c r="F15" s="27"/>
      <c r="G15" s="27"/>
      <c r="H15" s="27"/>
      <c r="I15" s="27"/>
      <c r="J15" s="27"/>
      <c r="K15" s="27"/>
      <c r="L15" s="27"/>
      <c r="M15" s="27"/>
      <c r="N15" s="27"/>
      <c r="O15" s="299"/>
      <c r="P15" s="250"/>
    </row>
    <row r="16" spans="2:16" x14ac:dyDescent="0.3">
      <c r="B16" s="301" t="s">
        <v>512</v>
      </c>
      <c r="C16" s="23"/>
      <c r="D16" s="23"/>
      <c r="E16" s="23"/>
      <c r="F16" s="23"/>
      <c r="G16" s="23"/>
      <c r="H16" s="23"/>
      <c r="I16" s="23"/>
      <c r="J16" s="23"/>
      <c r="K16" s="23"/>
      <c r="L16" s="23"/>
      <c r="M16" s="23"/>
      <c r="N16" s="23"/>
      <c r="O16" s="10"/>
      <c r="P16" s="250"/>
    </row>
    <row r="17" spans="2:16" x14ac:dyDescent="0.3">
      <c r="B17" s="306" t="s">
        <v>728</v>
      </c>
      <c r="C17" s="48">
        <v>507.13954423160249</v>
      </c>
      <c r="D17" s="48">
        <v>514.81604178307794</v>
      </c>
      <c r="E17" s="48">
        <v>482.6541910421293</v>
      </c>
      <c r="F17" s="48">
        <v>455.81294702247004</v>
      </c>
      <c r="G17" s="48">
        <v>432.83772403244711</v>
      </c>
      <c r="H17" s="48">
        <v>447.12409467628726</v>
      </c>
      <c r="I17" s="48">
        <v>504.40216185767457</v>
      </c>
      <c r="J17" s="48">
        <v>427.26526750305675</v>
      </c>
      <c r="K17" s="48">
        <v>479.00435347179086</v>
      </c>
      <c r="L17" s="48">
        <v>482.52118621455315</v>
      </c>
      <c r="M17" s="48">
        <v>486.48420225367533</v>
      </c>
      <c r="N17" s="48">
        <v>589.01198679314439</v>
      </c>
      <c r="O17" s="42">
        <v>487.49816016273263</v>
      </c>
      <c r="P17" s="250"/>
    </row>
    <row r="18" spans="2:16" x14ac:dyDescent="0.3">
      <c r="B18" s="301" t="s">
        <v>729</v>
      </c>
      <c r="C18" s="49">
        <v>507.13954423160249</v>
      </c>
      <c r="D18" s="49">
        <v>514.81604178307794</v>
      </c>
      <c r="E18" s="49">
        <v>482.6541910421293</v>
      </c>
      <c r="F18" s="49">
        <v>455.81294702247004</v>
      </c>
      <c r="G18" s="49">
        <v>432.83772403244711</v>
      </c>
      <c r="H18" s="49">
        <v>447.12409467628726</v>
      </c>
      <c r="I18" s="49">
        <v>504.40216185767457</v>
      </c>
      <c r="J18" s="49">
        <v>427.26526750305675</v>
      </c>
      <c r="K18" s="49">
        <v>479.00435347179086</v>
      </c>
      <c r="L18" s="49">
        <v>482.52118621455315</v>
      </c>
      <c r="M18" s="49">
        <v>486.48420225367533</v>
      </c>
      <c r="N18" s="49">
        <v>589.01198679314439</v>
      </c>
      <c r="O18" s="43">
        <v>487.49816016273263</v>
      </c>
      <c r="P18" s="250"/>
    </row>
    <row r="19" spans="2:16" x14ac:dyDescent="0.3">
      <c r="B19" s="306"/>
      <c r="C19" s="23"/>
      <c r="D19" s="23"/>
      <c r="E19" s="23"/>
      <c r="F19" s="23"/>
      <c r="G19" s="23"/>
      <c r="H19" s="23"/>
      <c r="I19" s="23"/>
      <c r="J19" s="23"/>
      <c r="K19" s="23"/>
      <c r="L19" s="23"/>
      <c r="M19" s="23"/>
      <c r="N19" s="23"/>
      <c r="O19" s="10"/>
      <c r="P19" s="250"/>
    </row>
    <row r="20" spans="2:16" x14ac:dyDescent="0.3">
      <c r="B20" s="301" t="s">
        <v>514</v>
      </c>
      <c r="C20" s="23"/>
      <c r="D20" s="23"/>
      <c r="E20" s="23"/>
      <c r="F20" s="23"/>
      <c r="G20" s="23"/>
      <c r="H20" s="23"/>
      <c r="I20" s="23"/>
      <c r="J20" s="23"/>
      <c r="K20" s="23"/>
      <c r="L20" s="23"/>
      <c r="M20" s="23"/>
      <c r="N20" s="23"/>
      <c r="O20" s="10"/>
      <c r="P20" s="250"/>
    </row>
    <row r="21" spans="2:16" x14ac:dyDescent="0.3">
      <c r="B21" s="306" t="s">
        <v>730</v>
      </c>
      <c r="C21" s="48">
        <v>424.61472622586888</v>
      </c>
      <c r="D21" s="48">
        <v>425.86511005588852</v>
      </c>
      <c r="E21" s="48">
        <v>469.95998521133515</v>
      </c>
      <c r="F21" s="48">
        <v>528.3277087959151</v>
      </c>
      <c r="G21" s="48">
        <v>436.1277918722347</v>
      </c>
      <c r="H21" s="48">
        <v>413.82355800988279</v>
      </c>
      <c r="I21" s="48">
        <v>438.32477547975208</v>
      </c>
      <c r="J21" s="48">
        <v>412.73036939182253</v>
      </c>
      <c r="K21" s="48">
        <v>421.45244547279299</v>
      </c>
      <c r="L21" s="48">
        <v>403.611233985524</v>
      </c>
      <c r="M21" s="48">
        <v>484.49432726613873</v>
      </c>
      <c r="N21" s="48">
        <v>581.4519755117999</v>
      </c>
      <c r="O21" s="42">
        <v>447.52149055671009</v>
      </c>
      <c r="P21" s="250"/>
    </row>
    <row r="22" spans="2:16" ht="15.6" x14ac:dyDescent="0.3">
      <c r="B22" s="306" t="s">
        <v>731</v>
      </c>
      <c r="C22" s="48">
        <v>601.08268036813035</v>
      </c>
      <c r="D22" s="48">
        <v>480.53819633373706</v>
      </c>
      <c r="E22" s="48">
        <v>557.78709280325927</v>
      </c>
      <c r="F22" s="48">
        <v>521.62011191242345</v>
      </c>
      <c r="G22" s="48">
        <v>508.63658142867484</v>
      </c>
      <c r="H22" s="48">
        <v>506.66400951506745</v>
      </c>
      <c r="I22" s="48">
        <v>516.80130259866962</v>
      </c>
      <c r="J22" s="48">
        <v>444.30822791756719</v>
      </c>
      <c r="K22" s="48">
        <v>445.02005757743876</v>
      </c>
      <c r="L22" s="48">
        <v>405.35985352333489</v>
      </c>
      <c r="M22" s="48">
        <v>525.34731521430592</v>
      </c>
      <c r="N22" s="48">
        <v>555.54102005199752</v>
      </c>
      <c r="O22" s="42">
        <v>486.20891089155322</v>
      </c>
      <c r="P22" s="250"/>
    </row>
    <row r="23" spans="2:16" x14ac:dyDescent="0.3">
      <c r="B23" s="306" t="s">
        <v>732</v>
      </c>
      <c r="C23" s="48">
        <v>420.91480452672027</v>
      </c>
      <c r="D23" s="48">
        <v>396.82101637810825</v>
      </c>
      <c r="E23" s="48">
        <v>374.89468391459997</v>
      </c>
      <c r="F23" s="48">
        <v>326.28228622640091</v>
      </c>
      <c r="G23" s="48">
        <v>341.52987591113907</v>
      </c>
      <c r="H23" s="48">
        <v>372.16011422242235</v>
      </c>
      <c r="I23" s="48">
        <v>444.88270927040736</v>
      </c>
      <c r="J23" s="48">
        <v>394.09141703326003</v>
      </c>
      <c r="K23" s="48">
        <v>395.27321761161483</v>
      </c>
      <c r="L23" s="48">
        <v>444.58740735072621</v>
      </c>
      <c r="M23" s="48">
        <v>460.97166248105998</v>
      </c>
      <c r="N23" s="48">
        <v>530.34854962891245</v>
      </c>
      <c r="O23" s="42">
        <v>433.73919268864671</v>
      </c>
      <c r="P23" s="250"/>
    </row>
    <row r="24" spans="2:16" x14ac:dyDescent="0.3">
      <c r="B24" s="301" t="s">
        <v>727</v>
      </c>
      <c r="C24" s="49">
        <v>427.77913874155166</v>
      </c>
      <c r="D24" s="49">
        <v>422.57927940918904</v>
      </c>
      <c r="E24" s="49">
        <v>463.74005630539131</v>
      </c>
      <c r="F24" s="49">
        <v>477.5977601129494</v>
      </c>
      <c r="G24" s="49">
        <v>418.78381447869714</v>
      </c>
      <c r="H24" s="49">
        <v>412.82626289296064</v>
      </c>
      <c r="I24" s="49">
        <v>447.43139163445431</v>
      </c>
      <c r="J24" s="49">
        <v>412.76578184731778</v>
      </c>
      <c r="K24" s="49">
        <v>420.04648025873581</v>
      </c>
      <c r="L24" s="49">
        <v>410.25328518836778</v>
      </c>
      <c r="M24" s="49">
        <v>479.54644071568839</v>
      </c>
      <c r="N24" s="49">
        <v>559.51862624466139</v>
      </c>
      <c r="O24" s="43">
        <v>447.18216351075631</v>
      </c>
      <c r="P24" s="250"/>
    </row>
    <row r="25" spans="2:16" ht="15" thickBot="1" x14ac:dyDescent="0.35">
      <c r="B25" s="28" t="s">
        <v>733</v>
      </c>
      <c r="C25" s="50">
        <v>433.25075791102876</v>
      </c>
      <c r="D25" s="50">
        <v>443.17904305212727</v>
      </c>
      <c r="E25" s="50">
        <v>476.0272815838041</v>
      </c>
      <c r="F25" s="50">
        <v>463.48858877522753</v>
      </c>
      <c r="G25" s="50">
        <v>413.50699237168089</v>
      </c>
      <c r="H25" s="50">
        <v>418.35734681251597</v>
      </c>
      <c r="I25" s="50">
        <v>468.30088895558646</v>
      </c>
      <c r="J25" s="50">
        <v>408.44419871370741</v>
      </c>
      <c r="K25" s="50">
        <v>440.57809374783835</v>
      </c>
      <c r="L25" s="50">
        <v>441.66464448217073</v>
      </c>
      <c r="M25" s="50">
        <v>472.47038053568792</v>
      </c>
      <c r="N25" s="50">
        <v>552.67740796577505</v>
      </c>
      <c r="O25" s="72">
        <v>454.61736575141936</v>
      </c>
      <c r="P25" s="250"/>
    </row>
    <row r="26" spans="2:16" x14ac:dyDescent="0.3">
      <c r="B26" s="479" t="s">
        <v>1305</v>
      </c>
      <c r="C26" s="493"/>
      <c r="D26" s="493"/>
    </row>
    <row r="27" spans="2:16" ht="30" customHeight="1" x14ac:dyDescent="0.3">
      <c r="B27" s="575" t="s">
        <v>1320</v>
      </c>
      <c r="C27" s="575"/>
      <c r="D27" s="575"/>
      <c r="E27" s="575"/>
      <c r="F27" s="575"/>
      <c r="G27" s="575"/>
      <c r="H27" s="575"/>
      <c r="I27" s="575"/>
      <c r="J27" s="575"/>
      <c r="K27" s="575"/>
      <c r="L27" s="575"/>
      <c r="M27" s="575"/>
      <c r="N27" s="575"/>
      <c r="O27" s="575"/>
    </row>
    <row r="28" spans="2:16" ht="15.6" x14ac:dyDescent="0.3">
      <c r="B28" s="480" t="s">
        <v>1307</v>
      </c>
      <c r="C28" s="493"/>
      <c r="D28" s="493"/>
    </row>
    <row r="29" spans="2:16" ht="15.6" x14ac:dyDescent="0.3">
      <c r="B29" s="480" t="s">
        <v>1308</v>
      </c>
      <c r="C29" s="493"/>
      <c r="D29" s="493"/>
    </row>
    <row r="30" spans="2:16" ht="15.6" x14ac:dyDescent="0.3">
      <c r="B30" s="480" t="s">
        <v>1309</v>
      </c>
      <c r="C30" s="493"/>
      <c r="D30" s="493"/>
    </row>
    <row r="31" spans="2:16" ht="15.6" x14ac:dyDescent="0.3">
      <c r="B31" s="480" t="s">
        <v>1310</v>
      </c>
      <c r="C31" s="493"/>
      <c r="D31" s="493"/>
    </row>
    <row r="32" spans="2:16" ht="15.6" x14ac:dyDescent="0.3">
      <c r="B32" s="572" t="s">
        <v>1311</v>
      </c>
      <c r="C32" s="572"/>
      <c r="D32" s="493"/>
    </row>
    <row r="33" spans="2:4" ht="15.6" x14ac:dyDescent="0.3">
      <c r="B33" s="480" t="s">
        <v>1312</v>
      </c>
      <c r="C33" s="493"/>
      <c r="D33" s="493"/>
    </row>
    <row r="34" spans="2:4" ht="15.6" x14ac:dyDescent="0.3">
      <c r="B34" s="480" t="s">
        <v>1313</v>
      </c>
      <c r="C34" s="493"/>
      <c r="D34" s="493"/>
    </row>
    <row r="35" spans="2:4" ht="15.6" x14ac:dyDescent="0.3">
      <c r="B35" s="480" t="s">
        <v>1314</v>
      </c>
      <c r="C35" s="493"/>
      <c r="D35" s="493"/>
    </row>
    <row r="36" spans="2:4" ht="15.6" x14ac:dyDescent="0.3">
      <c r="B36" s="480" t="s">
        <v>1315</v>
      </c>
      <c r="C36" s="493"/>
      <c r="D36" s="493"/>
    </row>
    <row r="37" spans="2:4" ht="15.6" x14ac:dyDescent="0.3">
      <c r="B37" s="480" t="s">
        <v>1316</v>
      </c>
      <c r="C37" s="493"/>
      <c r="D37" s="493"/>
    </row>
    <row r="38" spans="2:4" ht="15.6" x14ac:dyDescent="0.3">
      <c r="B38" s="480" t="s">
        <v>1317</v>
      </c>
      <c r="C38" s="493"/>
      <c r="D38" s="493"/>
    </row>
    <row r="39" spans="2:4" ht="15.6" x14ac:dyDescent="0.3">
      <c r="B39" s="480" t="s">
        <v>1318</v>
      </c>
      <c r="C39" s="493"/>
      <c r="D39" s="493"/>
    </row>
    <row r="40" spans="2:4" ht="15.6" x14ac:dyDescent="0.3">
      <c r="B40" s="572" t="s">
        <v>1319</v>
      </c>
      <c r="C40" s="572"/>
      <c r="D40" s="572"/>
    </row>
  </sheetData>
  <mergeCells count="8">
    <mergeCell ref="B27:O27"/>
    <mergeCell ref="B32:C32"/>
    <mergeCell ref="B40:D40"/>
    <mergeCell ref="C2:N2"/>
    <mergeCell ref="O2:O3"/>
    <mergeCell ref="B2:B3"/>
    <mergeCell ref="B4:B5"/>
    <mergeCell ref="P4:P5"/>
  </mergeCells>
  <pageMargins left="0.511811024" right="0.511811024" top="0.78740157499999996" bottom="0.78740157499999996" header="0.31496062000000002" footer="0.3149606200000000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B1:M52"/>
  <sheetViews>
    <sheetView showGridLines="0" workbookViewId="0"/>
  </sheetViews>
  <sheetFormatPr defaultRowHeight="14.4" x14ac:dyDescent="0.3"/>
  <cols>
    <col min="2" max="2" width="61.44140625" customWidth="1"/>
    <col min="3" max="3" width="14.6640625" customWidth="1"/>
  </cols>
  <sheetData>
    <row r="1" spans="2:13" ht="16.2" thickBot="1" x14ac:dyDescent="0.35">
      <c r="B1" s="516" t="s">
        <v>737</v>
      </c>
      <c r="C1" s="516"/>
      <c r="D1" s="465"/>
      <c r="E1" s="465"/>
      <c r="F1" s="465"/>
      <c r="G1" s="465"/>
      <c r="H1" s="465"/>
      <c r="I1" s="465"/>
      <c r="J1" s="465"/>
      <c r="K1" s="465"/>
      <c r="L1" s="465"/>
      <c r="M1" s="465"/>
    </row>
    <row r="2" spans="2:13" ht="27" thickBot="1" x14ac:dyDescent="0.35">
      <c r="B2" s="285" t="s">
        <v>738</v>
      </c>
      <c r="C2" s="286" t="s">
        <v>739</v>
      </c>
    </row>
    <row r="3" spans="2:13" x14ac:dyDescent="0.3">
      <c r="B3" s="63"/>
      <c r="C3" s="305" t="s">
        <v>740</v>
      </c>
    </row>
    <row r="4" spans="2:13" x14ac:dyDescent="0.3">
      <c r="B4" s="306" t="s">
        <v>741</v>
      </c>
      <c r="C4" s="322">
        <v>342.97882081211827</v>
      </c>
    </row>
    <row r="5" spans="2:13" x14ac:dyDescent="0.3">
      <c r="B5" s="306" t="s">
        <v>742</v>
      </c>
      <c r="C5" s="322">
        <v>286.85769776646623</v>
      </c>
    </row>
    <row r="6" spans="2:13" x14ac:dyDescent="0.3">
      <c r="B6" s="306" t="s">
        <v>743</v>
      </c>
      <c r="C6" s="322">
        <v>439.41364619341044</v>
      </c>
    </row>
    <row r="7" spans="2:13" x14ac:dyDescent="0.3">
      <c r="B7" s="306" t="s">
        <v>744</v>
      </c>
      <c r="C7" s="322">
        <v>411.06353660670959</v>
      </c>
    </row>
    <row r="8" spans="2:13" x14ac:dyDescent="0.3">
      <c r="B8" s="306" t="s">
        <v>745</v>
      </c>
      <c r="C8" s="322">
        <v>335.23258769808115</v>
      </c>
    </row>
    <row r="9" spans="2:13" x14ac:dyDescent="0.3">
      <c r="B9" s="306" t="s">
        <v>746</v>
      </c>
      <c r="C9" s="322">
        <v>540.86148034377948</v>
      </c>
    </row>
    <row r="10" spans="2:13" x14ac:dyDescent="0.3">
      <c r="B10" s="306" t="s">
        <v>747</v>
      </c>
      <c r="C10" s="322">
        <v>327.08486915515664</v>
      </c>
    </row>
    <row r="11" spans="2:13" x14ac:dyDescent="0.3">
      <c r="B11" s="306" t="s">
        <v>748</v>
      </c>
      <c r="C11" s="322">
        <v>360.3634875670474</v>
      </c>
    </row>
    <row r="12" spans="2:13" x14ac:dyDescent="0.3">
      <c r="B12" s="306" t="s">
        <v>749</v>
      </c>
      <c r="C12" s="322">
        <v>363.1449530250423</v>
      </c>
    </row>
    <row r="13" spans="2:13" x14ac:dyDescent="0.3">
      <c r="B13" s="306" t="s">
        <v>750</v>
      </c>
      <c r="C13" s="322">
        <v>371.9223996358395</v>
      </c>
    </row>
    <row r="14" spans="2:13" x14ac:dyDescent="0.3">
      <c r="B14" s="306" t="s">
        <v>751</v>
      </c>
      <c r="C14" s="322">
        <v>321.07727819984814</v>
      </c>
    </row>
    <row r="15" spans="2:13" x14ac:dyDescent="0.3">
      <c r="B15" s="306" t="s">
        <v>752</v>
      </c>
      <c r="C15" s="322">
        <v>341.35412555486528</v>
      </c>
    </row>
    <row r="16" spans="2:13" x14ac:dyDescent="0.3">
      <c r="B16" s="306" t="s">
        <v>753</v>
      </c>
      <c r="C16" s="322">
        <v>356.0382891238109</v>
      </c>
    </row>
    <row r="17" spans="2:3" x14ac:dyDescent="0.3">
      <c r="B17" s="306" t="s">
        <v>754</v>
      </c>
      <c r="C17" s="322">
        <v>381.45602541707245</v>
      </c>
    </row>
    <row r="18" spans="2:3" x14ac:dyDescent="0.3">
      <c r="B18" s="306" t="s">
        <v>755</v>
      </c>
      <c r="C18" s="322">
        <v>369.48609940930311</v>
      </c>
    </row>
    <row r="19" spans="2:3" x14ac:dyDescent="0.3">
      <c r="B19" s="306" t="s">
        <v>756</v>
      </c>
      <c r="C19" s="322">
        <v>373.72240976091115</v>
      </c>
    </row>
    <row r="20" spans="2:3" x14ac:dyDescent="0.3">
      <c r="B20" s="306" t="s">
        <v>757</v>
      </c>
      <c r="C20" s="322">
        <v>439.64701206632435</v>
      </c>
    </row>
    <row r="21" spans="2:3" x14ac:dyDescent="0.3">
      <c r="B21" s="306" t="s">
        <v>758</v>
      </c>
      <c r="C21" s="322">
        <v>388.30943443158384</v>
      </c>
    </row>
    <row r="22" spans="2:3" x14ac:dyDescent="0.3">
      <c r="B22" s="306" t="s">
        <v>759</v>
      </c>
      <c r="C22" s="322">
        <v>411.2573206105439</v>
      </c>
    </row>
    <row r="23" spans="2:3" x14ac:dyDescent="0.3">
      <c r="B23" s="306" t="s">
        <v>760</v>
      </c>
      <c r="C23" s="322">
        <v>416.89791824812187</v>
      </c>
    </row>
    <row r="24" spans="2:3" x14ac:dyDescent="0.3">
      <c r="B24" s="306" t="s">
        <v>761</v>
      </c>
      <c r="C24" s="322">
        <v>386.19449904224911</v>
      </c>
    </row>
    <row r="25" spans="2:3" x14ac:dyDescent="0.3">
      <c r="B25" s="306" t="s">
        <v>762</v>
      </c>
      <c r="C25" s="322">
        <v>385.31944830239235</v>
      </c>
    </row>
    <row r="26" spans="2:3" x14ac:dyDescent="0.3">
      <c r="B26" s="306" t="s">
        <v>763</v>
      </c>
      <c r="C26" s="322">
        <v>413.8582574623116</v>
      </c>
    </row>
    <row r="27" spans="2:3" x14ac:dyDescent="0.3">
      <c r="B27" s="306" t="s">
        <v>764</v>
      </c>
      <c r="C27" s="322">
        <v>402.61047687212488</v>
      </c>
    </row>
    <row r="28" spans="2:3" x14ac:dyDescent="0.3">
      <c r="B28" s="306" t="s">
        <v>765</v>
      </c>
      <c r="C28" s="322">
        <v>396.34163714734842</v>
      </c>
    </row>
    <row r="29" spans="2:3" x14ac:dyDescent="0.3">
      <c r="B29" s="306" t="s">
        <v>766</v>
      </c>
      <c r="C29" s="322">
        <v>410.31728713028025</v>
      </c>
    </row>
    <row r="30" spans="2:3" x14ac:dyDescent="0.3">
      <c r="B30" s="306" t="s">
        <v>767</v>
      </c>
      <c r="C30" s="322">
        <v>432.99217041655987</v>
      </c>
    </row>
    <row r="31" spans="2:3" x14ac:dyDescent="0.3">
      <c r="B31" s="306" t="s">
        <v>768</v>
      </c>
      <c r="C31" s="322">
        <v>434.52525204538284</v>
      </c>
    </row>
    <row r="32" spans="2:3" x14ac:dyDescent="0.3">
      <c r="B32" s="306" t="s">
        <v>769</v>
      </c>
      <c r="C32" s="322">
        <v>479.88830429530492</v>
      </c>
    </row>
    <row r="33" spans="2:3" x14ac:dyDescent="0.3">
      <c r="B33" s="306" t="s">
        <v>770</v>
      </c>
      <c r="C33" s="322">
        <v>497.0532510616415</v>
      </c>
    </row>
    <row r="34" spans="2:3" x14ac:dyDescent="0.3">
      <c r="B34" s="306" t="s">
        <v>771</v>
      </c>
      <c r="C34" s="322">
        <v>486.08527351354496</v>
      </c>
    </row>
    <row r="35" spans="2:3" x14ac:dyDescent="0.3">
      <c r="B35" s="306" t="s">
        <v>772</v>
      </c>
      <c r="C35" s="322">
        <v>502.45608310452582</v>
      </c>
    </row>
    <row r="36" spans="2:3" x14ac:dyDescent="0.3">
      <c r="B36" s="306" t="s">
        <v>773</v>
      </c>
      <c r="C36" s="322">
        <v>529.67699184895389</v>
      </c>
    </row>
    <row r="37" spans="2:3" x14ac:dyDescent="0.3">
      <c r="B37" s="306" t="s">
        <v>774</v>
      </c>
      <c r="C37" s="322">
        <v>567.95260791826286</v>
      </c>
    </row>
    <row r="38" spans="2:3" x14ac:dyDescent="0.3">
      <c r="B38" s="306" t="s">
        <v>775</v>
      </c>
      <c r="C38" s="322">
        <v>591.20226626802082</v>
      </c>
    </row>
    <row r="39" spans="2:3" x14ac:dyDescent="0.3">
      <c r="B39" s="306" t="s">
        <v>776</v>
      </c>
      <c r="C39" s="322">
        <v>613.68252434176895</v>
      </c>
    </row>
    <row r="40" spans="2:3" x14ac:dyDescent="0.3">
      <c r="B40" s="306" t="s">
        <v>777</v>
      </c>
      <c r="C40" s="322">
        <v>606.63529581247258</v>
      </c>
    </row>
    <row r="41" spans="2:3" x14ac:dyDescent="0.3">
      <c r="B41" s="306" t="s">
        <v>778</v>
      </c>
      <c r="C41" s="322">
        <v>616.86396300734407</v>
      </c>
    </row>
    <row r="42" spans="2:3" x14ac:dyDescent="0.3">
      <c r="B42" s="306" t="s">
        <v>779</v>
      </c>
      <c r="C42" s="322">
        <v>639.77553952009669</v>
      </c>
    </row>
    <row r="43" spans="2:3" x14ac:dyDescent="0.3">
      <c r="B43" s="306" t="s">
        <v>780</v>
      </c>
      <c r="C43" s="322">
        <v>612.59090640446959</v>
      </c>
    </row>
    <row r="44" spans="2:3" x14ac:dyDescent="0.3">
      <c r="B44" s="306" t="s">
        <v>781</v>
      </c>
      <c r="C44" s="322">
        <v>597.03804394638928</v>
      </c>
    </row>
    <row r="45" spans="2:3" x14ac:dyDescent="0.3">
      <c r="B45" s="301" t="s">
        <v>782</v>
      </c>
      <c r="C45" s="323">
        <v>505.88525144035441</v>
      </c>
    </row>
    <row r="46" spans="2:3" x14ac:dyDescent="0.3">
      <c r="B46" s="301"/>
      <c r="C46" s="146"/>
    </row>
    <row r="47" spans="2:3" x14ac:dyDescent="0.3">
      <c r="B47" s="306" t="s">
        <v>783</v>
      </c>
      <c r="C47" s="324">
        <v>593.28972143021656</v>
      </c>
    </row>
    <row r="48" spans="2:3" x14ac:dyDescent="0.3">
      <c r="B48" s="306" t="s">
        <v>784</v>
      </c>
      <c r="C48" s="324">
        <v>580.85761897896077</v>
      </c>
    </row>
    <row r="49" spans="2:3" x14ac:dyDescent="0.3">
      <c r="B49" s="301" t="s">
        <v>785</v>
      </c>
      <c r="C49" s="325">
        <v>586.97742206355781</v>
      </c>
    </row>
    <row r="50" spans="2:3" ht="15" thickBot="1" x14ac:dyDescent="0.35">
      <c r="B50" s="28" t="s">
        <v>786</v>
      </c>
      <c r="C50" s="326">
        <v>514.82834864441691</v>
      </c>
    </row>
    <row r="51" spans="2:3" ht="26.25" customHeight="1" x14ac:dyDescent="0.3">
      <c r="B51" s="577" t="s">
        <v>1321</v>
      </c>
      <c r="C51" s="577"/>
    </row>
    <row r="52" spans="2:3" ht="37.5" customHeight="1" x14ac:dyDescent="0.3">
      <c r="B52" s="578" t="s">
        <v>1322</v>
      </c>
      <c r="C52" s="578"/>
    </row>
  </sheetData>
  <mergeCells count="2">
    <mergeCell ref="B51:C51"/>
    <mergeCell ref="B52:C52"/>
  </mergeCells>
  <pageMargins left="0.511811024" right="0.511811024" top="0.78740157499999996" bottom="0.78740157499999996" header="0.31496062000000002" footer="0.3149606200000000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1:M36"/>
  <sheetViews>
    <sheetView showGridLines="0" workbookViewId="0"/>
  </sheetViews>
  <sheetFormatPr defaultRowHeight="14.4" x14ac:dyDescent="0.3"/>
  <cols>
    <col min="2" max="2" width="32.88671875" customWidth="1"/>
    <col min="3" max="6" width="20.44140625" customWidth="1"/>
  </cols>
  <sheetData>
    <row r="1" spans="2:13" ht="16.2" thickBot="1" x14ac:dyDescent="0.35">
      <c r="B1" s="516" t="s">
        <v>787</v>
      </c>
      <c r="C1" s="516"/>
      <c r="D1" s="516"/>
      <c r="E1" s="516"/>
      <c r="F1" s="516"/>
      <c r="G1" s="465"/>
      <c r="H1" s="465"/>
      <c r="I1" s="465"/>
      <c r="J1" s="465"/>
      <c r="K1" s="465"/>
      <c r="L1" s="465"/>
      <c r="M1" s="465"/>
    </row>
    <row r="2" spans="2:13" ht="15" thickBot="1" x14ac:dyDescent="0.35">
      <c r="B2" s="564" t="s">
        <v>28</v>
      </c>
      <c r="C2" s="579" t="s">
        <v>109</v>
      </c>
      <c r="D2" s="580"/>
      <c r="E2" s="531" t="s">
        <v>115</v>
      </c>
      <c r="F2" s="533"/>
    </row>
    <row r="3" spans="2:13" x14ac:dyDescent="0.3">
      <c r="B3" s="566"/>
      <c r="C3" s="302" t="s">
        <v>30</v>
      </c>
      <c r="D3" s="282" t="s">
        <v>30</v>
      </c>
      <c r="E3" s="293" t="s">
        <v>30</v>
      </c>
      <c r="F3" s="289" t="s">
        <v>30</v>
      </c>
    </row>
    <row r="4" spans="2:13" x14ac:dyDescent="0.3">
      <c r="B4" s="566"/>
      <c r="C4" s="304" t="s">
        <v>788</v>
      </c>
      <c r="D4" s="293" t="s">
        <v>789</v>
      </c>
      <c r="E4" s="293" t="s">
        <v>788</v>
      </c>
      <c r="F4" s="305" t="s">
        <v>789</v>
      </c>
    </row>
    <row r="5" spans="2:13" ht="26.25" customHeight="1" thickBot="1" x14ac:dyDescent="0.35">
      <c r="B5" s="565"/>
      <c r="C5" s="328"/>
      <c r="D5" s="283" t="s">
        <v>790</v>
      </c>
      <c r="E5" s="92"/>
      <c r="F5" s="305" t="s">
        <v>790</v>
      </c>
    </row>
    <row r="6" spans="2:13" x14ac:dyDescent="0.3">
      <c r="B6" s="228"/>
      <c r="C6" s="327" t="s">
        <v>67</v>
      </c>
      <c r="D6" s="329" t="s">
        <v>67</v>
      </c>
      <c r="E6" s="287" t="s">
        <v>67</v>
      </c>
      <c r="F6" s="287" t="s">
        <v>67</v>
      </c>
    </row>
    <row r="7" spans="2:13" x14ac:dyDescent="0.3">
      <c r="B7" s="300" t="s">
        <v>23</v>
      </c>
      <c r="C7" s="330"/>
      <c r="D7" s="331"/>
      <c r="E7" s="10"/>
      <c r="F7" s="10"/>
    </row>
    <row r="8" spans="2:13" x14ac:dyDescent="0.3">
      <c r="B8" s="147" t="s">
        <v>791</v>
      </c>
      <c r="C8" s="332">
        <v>21353</v>
      </c>
      <c r="D8" s="333">
        <v>5128</v>
      </c>
      <c r="E8" s="42">
        <v>23959</v>
      </c>
      <c r="F8" s="42">
        <v>3533</v>
      </c>
    </row>
    <row r="9" spans="2:13" x14ac:dyDescent="0.3">
      <c r="B9" s="147" t="s">
        <v>792</v>
      </c>
      <c r="C9" s="332">
        <v>34314</v>
      </c>
      <c r="D9" s="333">
        <v>16967</v>
      </c>
      <c r="E9" s="42">
        <v>36751</v>
      </c>
      <c r="F9" s="42">
        <v>12997</v>
      </c>
    </row>
    <row r="10" spans="2:13" x14ac:dyDescent="0.3">
      <c r="B10" s="147" t="s">
        <v>793</v>
      </c>
      <c r="C10" s="330">
        <v>974</v>
      </c>
      <c r="D10" s="333">
        <v>10320</v>
      </c>
      <c r="E10" s="42">
        <v>582</v>
      </c>
      <c r="F10" s="42">
        <v>10854</v>
      </c>
    </row>
    <row r="11" spans="2:13" x14ac:dyDescent="0.3">
      <c r="B11" s="300" t="s">
        <v>794</v>
      </c>
      <c r="C11" s="245">
        <v>56641</v>
      </c>
      <c r="D11" s="334">
        <v>32415</v>
      </c>
      <c r="E11" s="43">
        <v>61292</v>
      </c>
      <c r="F11" s="43">
        <v>27384</v>
      </c>
    </row>
    <row r="12" spans="2:13" x14ac:dyDescent="0.3">
      <c r="B12" s="147"/>
      <c r="C12" s="330"/>
      <c r="D12" s="331"/>
      <c r="E12" s="10"/>
      <c r="F12" s="10"/>
    </row>
    <row r="13" spans="2:13" x14ac:dyDescent="0.3">
      <c r="B13" s="300" t="s">
        <v>22</v>
      </c>
      <c r="C13" s="330"/>
      <c r="D13" s="331"/>
      <c r="E13" s="10"/>
      <c r="F13" s="10"/>
    </row>
    <row r="14" spans="2:13" x14ac:dyDescent="0.3">
      <c r="B14" s="147" t="s">
        <v>795</v>
      </c>
      <c r="C14" s="332">
        <v>6781</v>
      </c>
      <c r="D14" s="333">
        <v>13034</v>
      </c>
      <c r="E14" s="9">
        <v>12337</v>
      </c>
      <c r="F14" s="9">
        <v>5014</v>
      </c>
    </row>
    <row r="15" spans="2:13" x14ac:dyDescent="0.3">
      <c r="B15" s="147" t="s">
        <v>796</v>
      </c>
      <c r="C15" s="332">
        <v>10150</v>
      </c>
      <c r="D15" s="333">
        <v>12990</v>
      </c>
      <c r="E15" s="9">
        <v>11451</v>
      </c>
      <c r="F15" s="9">
        <v>9685</v>
      </c>
    </row>
    <row r="16" spans="2:13" x14ac:dyDescent="0.3">
      <c r="B16" s="300" t="s">
        <v>797</v>
      </c>
      <c r="C16" s="245">
        <v>16931</v>
      </c>
      <c r="D16" s="334">
        <v>26024</v>
      </c>
      <c r="E16" s="82">
        <v>23788</v>
      </c>
      <c r="F16" s="82">
        <v>14699</v>
      </c>
    </row>
    <row r="17" spans="2:6" x14ac:dyDescent="0.3">
      <c r="B17" s="147"/>
      <c r="C17" s="330"/>
      <c r="D17" s="331"/>
      <c r="E17" s="10"/>
      <c r="F17" s="10"/>
    </row>
    <row r="18" spans="2:6" x14ac:dyDescent="0.3">
      <c r="B18" s="300" t="s">
        <v>20</v>
      </c>
      <c r="C18" s="330"/>
      <c r="D18" s="331"/>
      <c r="E18" s="10"/>
      <c r="F18" s="10"/>
    </row>
    <row r="19" spans="2:6" x14ac:dyDescent="0.3">
      <c r="B19" s="147" t="s">
        <v>798</v>
      </c>
      <c r="C19" s="332">
        <v>18132</v>
      </c>
      <c r="D19" s="333">
        <v>22824</v>
      </c>
      <c r="E19" s="9">
        <v>20097</v>
      </c>
      <c r="F19" s="9">
        <v>13585</v>
      </c>
    </row>
    <row r="20" spans="2:6" x14ac:dyDescent="0.3">
      <c r="B20" s="147" t="s">
        <v>799</v>
      </c>
      <c r="C20" s="332">
        <v>9304</v>
      </c>
      <c r="D20" s="333">
        <v>45263</v>
      </c>
      <c r="E20" s="9">
        <v>10321</v>
      </c>
      <c r="F20" s="9">
        <v>51325</v>
      </c>
    </row>
    <row r="21" spans="2:6" x14ac:dyDescent="0.3">
      <c r="B21" s="147" t="s">
        <v>800</v>
      </c>
      <c r="C21" s="332">
        <v>1296</v>
      </c>
      <c r="D21" s="333">
        <v>17557</v>
      </c>
      <c r="E21" s="9">
        <v>2760</v>
      </c>
      <c r="F21" s="9">
        <v>9329</v>
      </c>
    </row>
    <row r="22" spans="2:6" x14ac:dyDescent="0.3">
      <c r="B22" s="300" t="s">
        <v>801</v>
      </c>
      <c r="C22" s="245">
        <v>28732</v>
      </c>
      <c r="D22" s="334">
        <v>85644</v>
      </c>
      <c r="E22" s="82">
        <v>33178</v>
      </c>
      <c r="F22" s="82">
        <v>74239</v>
      </c>
    </row>
    <row r="23" spans="2:6" x14ac:dyDescent="0.3">
      <c r="B23" s="147"/>
      <c r="C23" s="330"/>
      <c r="D23" s="331"/>
      <c r="E23" s="10"/>
      <c r="F23" s="10"/>
    </row>
    <row r="24" spans="2:6" x14ac:dyDescent="0.3">
      <c r="B24" s="300" t="s">
        <v>25</v>
      </c>
      <c r="C24" s="330"/>
      <c r="D24" s="331"/>
      <c r="E24" s="10"/>
      <c r="F24" s="10"/>
    </row>
    <row r="25" spans="2:6" x14ac:dyDescent="0.3">
      <c r="B25" s="147" t="s">
        <v>802</v>
      </c>
      <c r="C25" s="332">
        <v>8060</v>
      </c>
      <c r="D25" s="333">
        <v>32480</v>
      </c>
      <c r="E25" s="9">
        <v>9646</v>
      </c>
      <c r="F25" s="9">
        <v>27736</v>
      </c>
    </row>
    <row r="26" spans="2:6" x14ac:dyDescent="0.3">
      <c r="B26" s="147" t="s">
        <v>803</v>
      </c>
      <c r="C26" s="332">
        <v>5445</v>
      </c>
      <c r="D26" s="333">
        <v>35273</v>
      </c>
      <c r="E26" s="9">
        <v>7396</v>
      </c>
      <c r="F26" s="9">
        <v>25882</v>
      </c>
    </row>
    <row r="27" spans="2:6" x14ac:dyDescent="0.3">
      <c r="B27" s="300" t="s">
        <v>801</v>
      </c>
      <c r="C27" s="245">
        <v>13505</v>
      </c>
      <c r="D27" s="334">
        <v>67753</v>
      </c>
      <c r="E27" s="82">
        <v>17042</v>
      </c>
      <c r="F27" s="82">
        <v>53618</v>
      </c>
    </row>
    <row r="28" spans="2:6" x14ac:dyDescent="0.3">
      <c r="B28" s="147"/>
      <c r="C28" s="330"/>
      <c r="D28" s="331"/>
      <c r="E28" s="10"/>
      <c r="F28" s="10"/>
    </row>
    <row r="29" spans="2:6" x14ac:dyDescent="0.3">
      <c r="B29" s="300" t="s">
        <v>24</v>
      </c>
      <c r="C29" s="330"/>
      <c r="D29" s="331"/>
      <c r="E29" s="10"/>
      <c r="F29" s="10"/>
    </row>
    <row r="30" spans="2:6" x14ac:dyDescent="0.3">
      <c r="B30" s="147" t="s">
        <v>804</v>
      </c>
      <c r="C30" s="332">
        <v>4941</v>
      </c>
      <c r="D30" s="333">
        <v>49446</v>
      </c>
      <c r="E30" s="9">
        <v>4891</v>
      </c>
      <c r="F30" s="9">
        <v>52932</v>
      </c>
    </row>
    <row r="31" spans="2:6" x14ac:dyDescent="0.3">
      <c r="B31" s="147" t="s">
        <v>805</v>
      </c>
      <c r="C31" s="330">
        <v>238</v>
      </c>
      <c r="D31" s="333">
        <v>19200</v>
      </c>
      <c r="E31" s="10">
        <v>392</v>
      </c>
      <c r="F31" s="9">
        <v>23618</v>
      </c>
    </row>
    <row r="32" spans="2:6" x14ac:dyDescent="0.3">
      <c r="B32" s="300" t="s">
        <v>794</v>
      </c>
      <c r="C32" s="245">
        <v>5179</v>
      </c>
      <c r="D32" s="334">
        <v>68646</v>
      </c>
      <c r="E32" s="82">
        <v>5283</v>
      </c>
      <c r="F32" s="82">
        <v>76550</v>
      </c>
    </row>
    <row r="33" spans="2:8" x14ac:dyDescent="0.3">
      <c r="B33" s="300"/>
      <c r="C33" s="244"/>
      <c r="D33" s="335"/>
      <c r="E33" s="10"/>
      <c r="F33" s="10"/>
    </row>
    <row r="34" spans="2:8" x14ac:dyDescent="0.3">
      <c r="B34" s="300" t="s">
        <v>806</v>
      </c>
      <c r="C34" s="245">
        <v>120988</v>
      </c>
      <c r="D34" s="334">
        <v>280482</v>
      </c>
      <c r="E34" s="82">
        <v>140583</v>
      </c>
      <c r="F34" s="82">
        <v>246490</v>
      </c>
    </row>
    <row r="35" spans="2:8" ht="15" thickBot="1" x14ac:dyDescent="0.35">
      <c r="B35" s="151" t="s">
        <v>807</v>
      </c>
      <c r="C35" s="336">
        <v>30.14</v>
      </c>
      <c r="D35" s="337">
        <v>69.86</v>
      </c>
      <c r="E35" s="296">
        <v>36.319505622970347</v>
      </c>
      <c r="F35" s="296">
        <v>63.680494377029653</v>
      </c>
    </row>
    <row r="36" spans="2:8" x14ac:dyDescent="0.3">
      <c r="H36" s="2"/>
    </row>
  </sheetData>
  <mergeCells count="3">
    <mergeCell ref="B2:B5"/>
    <mergeCell ref="C2:D2"/>
    <mergeCell ref="E2:F2"/>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8"/>
  <sheetViews>
    <sheetView showGridLines="0" workbookViewId="0"/>
  </sheetViews>
  <sheetFormatPr defaultRowHeight="14.4" x14ac:dyDescent="0.3"/>
  <cols>
    <col min="2" max="2" width="44.88671875" customWidth="1"/>
    <col min="4" max="4" width="18.109375" bestFit="1" customWidth="1"/>
    <col min="5" max="5" width="15.44140625" bestFit="1" customWidth="1"/>
    <col min="6" max="6" width="10" bestFit="1" customWidth="1"/>
  </cols>
  <sheetData>
    <row r="1" spans="2:13" ht="15" thickBot="1" x14ac:dyDescent="0.35">
      <c r="B1" s="516" t="s">
        <v>189</v>
      </c>
      <c r="C1" s="516"/>
      <c r="D1" s="516"/>
      <c r="E1" s="516"/>
      <c r="F1" s="516"/>
      <c r="G1" s="465"/>
      <c r="H1" s="465"/>
      <c r="I1" s="465"/>
      <c r="J1" s="465"/>
      <c r="K1" s="465"/>
      <c r="L1" s="465"/>
      <c r="M1" s="465"/>
    </row>
    <row r="2" spans="2:13" ht="27" thickBot="1" x14ac:dyDescent="0.35">
      <c r="B2" s="527" t="s">
        <v>40</v>
      </c>
      <c r="C2" s="34" t="s">
        <v>105</v>
      </c>
      <c r="D2" s="40" t="s">
        <v>109</v>
      </c>
      <c r="E2" s="531" t="s">
        <v>115</v>
      </c>
      <c r="F2" s="533"/>
    </row>
    <row r="3" spans="2:13" ht="15" thickBot="1" x14ac:dyDescent="0.35">
      <c r="B3" s="528"/>
      <c r="C3" s="34" t="s">
        <v>30</v>
      </c>
      <c r="D3" s="40" t="s">
        <v>30</v>
      </c>
      <c r="E3" s="36" t="s">
        <v>30</v>
      </c>
      <c r="F3" s="34" t="s">
        <v>183</v>
      </c>
    </row>
    <row r="4" spans="2:13" x14ac:dyDescent="0.3">
      <c r="B4" s="36"/>
      <c r="C4" s="36" t="s">
        <v>67</v>
      </c>
      <c r="D4" s="36" t="s">
        <v>67</v>
      </c>
      <c r="E4" s="36" t="s">
        <v>67</v>
      </c>
      <c r="F4" s="34" t="s">
        <v>32</v>
      </c>
    </row>
    <row r="5" spans="2:13" x14ac:dyDescent="0.3">
      <c r="B5" s="33" t="s">
        <v>190</v>
      </c>
      <c r="C5" s="23" t="s">
        <v>99</v>
      </c>
      <c r="D5" s="25">
        <v>35076</v>
      </c>
      <c r="E5" s="48">
        <v>45872</v>
      </c>
      <c r="F5" s="51">
        <f>E5/$E$8*100</f>
        <v>88.540601053870944</v>
      </c>
    </row>
    <row r="6" spans="2:13" x14ac:dyDescent="0.3">
      <c r="B6" s="33" t="s">
        <v>191</v>
      </c>
      <c r="C6" s="23" t="s">
        <v>99</v>
      </c>
      <c r="D6" s="25">
        <v>3577</v>
      </c>
      <c r="E6" s="48">
        <v>5474</v>
      </c>
      <c r="F6" s="51">
        <f t="shared" ref="F6:F8" si="0">E6/$E$8*100</f>
        <v>10.565731822656295</v>
      </c>
    </row>
    <row r="7" spans="2:13" x14ac:dyDescent="0.3">
      <c r="B7" s="33" t="s">
        <v>192</v>
      </c>
      <c r="C7" s="23" t="s">
        <v>99</v>
      </c>
      <c r="D7" s="23">
        <v>425</v>
      </c>
      <c r="E7" s="48">
        <v>463</v>
      </c>
      <c r="F7" s="51">
        <f t="shared" si="0"/>
        <v>0.89366712347275568</v>
      </c>
    </row>
    <row r="8" spans="2:13" ht="15" thickBot="1" x14ac:dyDescent="0.35">
      <c r="B8" s="28" t="s">
        <v>188</v>
      </c>
      <c r="C8" s="29">
        <v>27936</v>
      </c>
      <c r="D8" s="29">
        <v>39078</v>
      </c>
      <c r="E8" s="50">
        <f>SUM(E5:E7)</f>
        <v>51809</v>
      </c>
      <c r="F8" s="53">
        <f t="shared" si="0"/>
        <v>100</v>
      </c>
    </row>
  </sheetData>
  <mergeCells count="2">
    <mergeCell ref="B2:B3"/>
    <mergeCell ref="E2:F2"/>
  </mergeCells>
  <pageMargins left="0.511811024" right="0.511811024" top="0.78740157499999996" bottom="0.78740157499999996" header="0.31496062000000002" footer="0.3149606200000000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1:M27"/>
  <sheetViews>
    <sheetView showGridLines="0" workbookViewId="0"/>
  </sheetViews>
  <sheetFormatPr defaultRowHeight="14.4" x14ac:dyDescent="0.3"/>
  <cols>
    <col min="2" max="2" width="44.44140625" customWidth="1"/>
    <col min="3" max="6" width="16.44140625" customWidth="1"/>
  </cols>
  <sheetData>
    <row r="1" spans="2:13" ht="16.2" thickBot="1" x14ac:dyDescent="0.35">
      <c r="B1" s="516" t="s">
        <v>808</v>
      </c>
      <c r="C1" s="516"/>
      <c r="D1" s="516"/>
      <c r="E1" s="516"/>
      <c r="F1" s="516"/>
      <c r="G1" s="465"/>
      <c r="H1" s="465"/>
      <c r="I1" s="465"/>
      <c r="J1" s="465"/>
      <c r="K1" s="465"/>
      <c r="L1" s="465"/>
      <c r="M1" s="465"/>
    </row>
    <row r="2" spans="2:13" ht="15" thickBot="1" x14ac:dyDescent="0.35">
      <c r="B2" s="527" t="s">
        <v>40</v>
      </c>
      <c r="C2" s="531" t="s">
        <v>109</v>
      </c>
      <c r="D2" s="532"/>
      <c r="E2" s="531" t="s">
        <v>115</v>
      </c>
      <c r="F2" s="533"/>
    </row>
    <row r="3" spans="2:13" x14ac:dyDescent="0.3">
      <c r="B3" s="540"/>
      <c r="C3" s="305" t="s">
        <v>30</v>
      </c>
      <c r="D3" s="292" t="s">
        <v>30</v>
      </c>
      <c r="E3" s="292" t="s">
        <v>30</v>
      </c>
      <c r="F3" s="292" t="s">
        <v>30</v>
      </c>
    </row>
    <row r="4" spans="2:13" x14ac:dyDescent="0.3">
      <c r="B4" s="540"/>
      <c r="C4" s="305" t="s">
        <v>788</v>
      </c>
      <c r="D4" s="292" t="s">
        <v>789</v>
      </c>
      <c r="E4" s="292" t="s">
        <v>788</v>
      </c>
      <c r="F4" s="292" t="s">
        <v>789</v>
      </c>
    </row>
    <row r="5" spans="2:13" ht="27" thickBot="1" x14ac:dyDescent="0.35">
      <c r="B5" s="528"/>
      <c r="C5" s="108"/>
      <c r="D5" s="292" t="s">
        <v>790</v>
      </c>
      <c r="E5" s="338"/>
      <c r="F5" s="292" t="s">
        <v>790</v>
      </c>
    </row>
    <row r="6" spans="2:13" x14ac:dyDescent="0.3">
      <c r="B6" s="306"/>
      <c r="C6" s="305" t="s">
        <v>67</v>
      </c>
      <c r="D6" s="287" t="s">
        <v>809</v>
      </c>
      <c r="E6" s="287" t="s">
        <v>67</v>
      </c>
      <c r="F6" s="287" t="s">
        <v>809</v>
      </c>
    </row>
    <row r="7" spans="2:13" x14ac:dyDescent="0.3">
      <c r="B7" s="301" t="s">
        <v>428</v>
      </c>
      <c r="C7" s="24"/>
      <c r="D7" s="10"/>
      <c r="E7" s="10"/>
      <c r="F7" s="10"/>
    </row>
    <row r="8" spans="2:13" x14ac:dyDescent="0.3">
      <c r="B8" s="306" t="s">
        <v>810</v>
      </c>
      <c r="C8" s="85">
        <v>15635</v>
      </c>
      <c r="D8" s="9">
        <v>34433</v>
      </c>
      <c r="E8" s="9">
        <v>18651</v>
      </c>
      <c r="F8" s="9">
        <v>29478</v>
      </c>
    </row>
    <row r="9" spans="2:13" x14ac:dyDescent="0.3">
      <c r="B9" s="306" t="s">
        <v>811</v>
      </c>
      <c r="C9" s="85">
        <v>1693</v>
      </c>
      <c r="D9" s="9">
        <v>4746</v>
      </c>
      <c r="E9" s="9">
        <v>1455</v>
      </c>
      <c r="F9" s="9">
        <v>4473</v>
      </c>
    </row>
    <row r="10" spans="2:13" x14ac:dyDescent="0.3">
      <c r="B10" s="306" t="s">
        <v>812</v>
      </c>
      <c r="C10" s="85">
        <v>2267</v>
      </c>
      <c r="D10" s="9">
        <v>5398</v>
      </c>
      <c r="E10" s="9">
        <v>2841</v>
      </c>
      <c r="F10" s="9">
        <v>5828</v>
      </c>
    </row>
    <row r="11" spans="2:13" x14ac:dyDescent="0.3">
      <c r="B11" s="306" t="s">
        <v>813</v>
      </c>
      <c r="C11" s="85">
        <v>5745</v>
      </c>
      <c r="D11" s="9">
        <v>11562</v>
      </c>
      <c r="E11" s="9">
        <v>6613</v>
      </c>
      <c r="F11" s="9">
        <v>13208</v>
      </c>
    </row>
    <row r="12" spans="2:13" x14ac:dyDescent="0.3">
      <c r="B12" s="306" t="s">
        <v>814</v>
      </c>
      <c r="C12" s="24">
        <v>33</v>
      </c>
      <c r="D12" s="10">
        <v>138</v>
      </c>
      <c r="E12" s="10">
        <v>0</v>
      </c>
      <c r="F12" s="10">
        <v>93</v>
      </c>
    </row>
    <row r="13" spans="2:13" x14ac:dyDescent="0.3">
      <c r="B13" s="306" t="s">
        <v>815</v>
      </c>
      <c r="C13" s="24">
        <v>842</v>
      </c>
      <c r="D13" s="9">
        <v>1086</v>
      </c>
      <c r="E13" s="10">
        <v>963</v>
      </c>
      <c r="F13" s="9">
        <v>1302</v>
      </c>
    </row>
    <row r="14" spans="2:13" x14ac:dyDescent="0.3">
      <c r="B14" s="306" t="s">
        <v>1370</v>
      </c>
      <c r="C14" s="24"/>
      <c r="D14" s="9"/>
      <c r="E14" s="10">
        <v>130</v>
      </c>
      <c r="F14" s="9">
        <v>391</v>
      </c>
    </row>
    <row r="15" spans="2:13" x14ac:dyDescent="0.3">
      <c r="B15" s="301" t="s">
        <v>816</v>
      </c>
      <c r="C15" s="81">
        <v>26215</v>
      </c>
      <c r="D15" s="82">
        <v>57363</v>
      </c>
      <c r="E15" s="82">
        <v>30653</v>
      </c>
      <c r="F15" s="82">
        <v>54773</v>
      </c>
    </row>
    <row r="16" spans="2:13" x14ac:dyDescent="0.3">
      <c r="B16" s="301"/>
      <c r="C16" s="77"/>
      <c r="D16" s="10"/>
      <c r="E16" s="10"/>
      <c r="F16" s="10"/>
    </row>
    <row r="17" spans="2:6" x14ac:dyDescent="0.3">
      <c r="B17" s="301" t="s">
        <v>512</v>
      </c>
      <c r="C17" s="24"/>
      <c r="D17" s="10"/>
      <c r="E17" s="10"/>
      <c r="F17" s="10"/>
    </row>
    <row r="18" spans="2:6" x14ac:dyDescent="0.3">
      <c r="B18" s="306" t="s">
        <v>817</v>
      </c>
      <c r="C18" s="85">
        <v>41570</v>
      </c>
      <c r="D18" s="9">
        <v>94625</v>
      </c>
      <c r="E18" s="9">
        <v>50855</v>
      </c>
      <c r="F18" s="9">
        <v>87005</v>
      </c>
    </row>
    <row r="19" spans="2:6" x14ac:dyDescent="0.3">
      <c r="B19" s="198" t="s">
        <v>816</v>
      </c>
      <c r="C19" s="81">
        <v>41570</v>
      </c>
      <c r="D19" s="82">
        <v>94625</v>
      </c>
      <c r="E19" s="82">
        <v>50855</v>
      </c>
      <c r="F19" s="82">
        <v>87005</v>
      </c>
    </row>
    <row r="20" spans="2:6" x14ac:dyDescent="0.3">
      <c r="B20" s="201"/>
      <c r="C20" s="24"/>
      <c r="D20" s="10"/>
      <c r="E20" s="10"/>
      <c r="F20" s="10"/>
    </row>
    <row r="21" spans="2:6" x14ac:dyDescent="0.3">
      <c r="B21" s="301" t="s">
        <v>514</v>
      </c>
      <c r="C21" s="77"/>
      <c r="D21" s="10"/>
      <c r="E21" s="10"/>
      <c r="F21" s="10"/>
    </row>
    <row r="22" spans="2:6" x14ac:dyDescent="0.3">
      <c r="B22" s="306" t="s">
        <v>818</v>
      </c>
      <c r="C22" s="85">
        <v>33872</v>
      </c>
      <c r="D22" s="9">
        <v>84745</v>
      </c>
      <c r="E22" s="9">
        <v>38135</v>
      </c>
      <c r="F22" s="9">
        <v>66007</v>
      </c>
    </row>
    <row r="23" spans="2:6" x14ac:dyDescent="0.3">
      <c r="B23" s="306" t="s">
        <v>819</v>
      </c>
      <c r="C23" s="85">
        <v>4143</v>
      </c>
      <c r="D23" s="9">
        <v>12454</v>
      </c>
      <c r="E23" s="9">
        <v>4731</v>
      </c>
      <c r="F23" s="9">
        <v>12654</v>
      </c>
    </row>
    <row r="24" spans="2:6" x14ac:dyDescent="0.3">
      <c r="B24" s="306" t="s">
        <v>820</v>
      </c>
      <c r="C24" s="85">
        <v>15188</v>
      </c>
      <c r="D24" s="9">
        <v>31295</v>
      </c>
      <c r="E24" s="9">
        <v>16209</v>
      </c>
      <c r="F24" s="9">
        <v>26051</v>
      </c>
    </row>
    <row r="25" spans="2:6" x14ac:dyDescent="0.3">
      <c r="B25" s="301" t="s">
        <v>816</v>
      </c>
      <c r="C25" s="81">
        <v>53203</v>
      </c>
      <c r="D25" s="82">
        <v>128494</v>
      </c>
      <c r="E25" s="82">
        <v>59075</v>
      </c>
      <c r="F25" s="82">
        <v>104712</v>
      </c>
    </row>
    <row r="26" spans="2:6" x14ac:dyDescent="0.3">
      <c r="B26" s="198"/>
      <c r="C26" s="77"/>
      <c r="D26" s="299"/>
      <c r="E26" s="10"/>
      <c r="F26" s="10"/>
    </row>
    <row r="27" spans="2:6" ht="15" thickBot="1" x14ac:dyDescent="0.35">
      <c r="B27" s="28" t="s">
        <v>821</v>
      </c>
      <c r="C27" s="109">
        <v>120988</v>
      </c>
      <c r="D27" s="32">
        <v>280482</v>
      </c>
      <c r="E27" s="32">
        <v>140583</v>
      </c>
      <c r="F27" s="32">
        <v>246490</v>
      </c>
    </row>
  </sheetData>
  <mergeCells count="3">
    <mergeCell ref="B2:B5"/>
    <mergeCell ref="C2:D2"/>
    <mergeCell ref="E2:F2"/>
  </mergeCells>
  <pageMargins left="0.511811024" right="0.511811024" top="0.78740157499999996" bottom="0.78740157499999996" header="0.31496062000000002" footer="0.31496062000000002"/>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B1:M11"/>
  <sheetViews>
    <sheetView showGridLines="0" workbookViewId="0"/>
  </sheetViews>
  <sheetFormatPr defaultRowHeight="14.4" x14ac:dyDescent="0.3"/>
  <cols>
    <col min="2" max="2" width="41" customWidth="1"/>
    <col min="3" max="6" width="15.33203125" customWidth="1"/>
  </cols>
  <sheetData>
    <row r="1" spans="2:13" ht="16.2" thickBot="1" x14ac:dyDescent="0.35">
      <c r="B1" s="516" t="s">
        <v>822</v>
      </c>
      <c r="C1" s="516"/>
      <c r="D1" s="516"/>
      <c r="E1" s="516"/>
      <c r="F1" s="516"/>
      <c r="G1" s="465"/>
      <c r="H1" s="465"/>
      <c r="I1" s="465"/>
      <c r="J1" s="465"/>
      <c r="K1" s="465"/>
      <c r="L1" s="465"/>
      <c r="M1" s="465"/>
    </row>
    <row r="2" spans="2:13" ht="15" thickBot="1" x14ac:dyDescent="0.35">
      <c r="B2" s="527" t="s">
        <v>823</v>
      </c>
      <c r="C2" s="531" t="s">
        <v>109</v>
      </c>
      <c r="D2" s="532"/>
      <c r="E2" s="531" t="s">
        <v>115</v>
      </c>
      <c r="F2" s="533"/>
    </row>
    <row r="3" spans="2:13" x14ac:dyDescent="0.3">
      <c r="B3" s="540"/>
      <c r="C3" s="305" t="s">
        <v>30</v>
      </c>
      <c r="D3" s="292" t="s">
        <v>30</v>
      </c>
      <c r="E3" s="292" t="s">
        <v>30</v>
      </c>
      <c r="F3" s="292" t="s">
        <v>30</v>
      </c>
    </row>
    <row r="4" spans="2:13" x14ac:dyDescent="0.3">
      <c r="B4" s="540"/>
      <c r="C4" s="305" t="s">
        <v>788</v>
      </c>
      <c r="D4" s="292" t="s">
        <v>789</v>
      </c>
      <c r="E4" s="292" t="s">
        <v>788</v>
      </c>
      <c r="F4" s="292" t="s">
        <v>789</v>
      </c>
    </row>
    <row r="5" spans="2:13" ht="24.75" customHeight="1" thickBot="1" x14ac:dyDescent="0.35">
      <c r="B5" s="528"/>
      <c r="C5" s="108"/>
      <c r="D5" s="288" t="s">
        <v>790</v>
      </c>
      <c r="E5" s="298"/>
      <c r="F5" s="288" t="s">
        <v>790</v>
      </c>
    </row>
    <row r="6" spans="2:13" x14ac:dyDescent="0.3">
      <c r="B6" s="306"/>
      <c r="C6" s="305" t="s">
        <v>67</v>
      </c>
      <c r="D6" s="292" t="s">
        <v>67</v>
      </c>
      <c r="E6" s="292" t="s">
        <v>67</v>
      </c>
      <c r="F6" s="292" t="s">
        <v>67</v>
      </c>
    </row>
    <row r="7" spans="2:13" x14ac:dyDescent="0.3">
      <c r="B7" s="306" t="s">
        <v>824</v>
      </c>
      <c r="C7" s="85">
        <v>4854</v>
      </c>
      <c r="D7" s="9">
        <v>18193</v>
      </c>
      <c r="E7" s="9">
        <v>6804</v>
      </c>
      <c r="F7" s="9">
        <v>35880</v>
      </c>
    </row>
    <row r="8" spans="2:13" x14ac:dyDescent="0.3">
      <c r="B8" s="306" t="s">
        <v>825</v>
      </c>
      <c r="C8" s="85">
        <v>16362</v>
      </c>
      <c r="D8" s="9">
        <v>21110</v>
      </c>
      <c r="E8" s="9">
        <v>17178</v>
      </c>
      <c r="F8" s="9">
        <v>34331</v>
      </c>
    </row>
    <row r="9" spans="2:13" x14ac:dyDescent="0.3">
      <c r="B9" s="306" t="s">
        <v>826</v>
      </c>
      <c r="C9" s="85">
        <v>34704</v>
      </c>
      <c r="D9" s="9">
        <v>88534</v>
      </c>
      <c r="E9" s="9">
        <v>34337</v>
      </c>
      <c r="F9" s="9">
        <v>32962</v>
      </c>
    </row>
    <row r="10" spans="2:13" x14ac:dyDescent="0.3">
      <c r="B10" s="306" t="s">
        <v>827</v>
      </c>
      <c r="C10" s="85">
        <v>65068</v>
      </c>
      <c r="D10" s="9">
        <v>152645</v>
      </c>
      <c r="E10" s="9">
        <v>82264</v>
      </c>
      <c r="F10" s="9">
        <v>143317</v>
      </c>
    </row>
    <row r="11" spans="2:13" ht="15" thickBot="1" x14ac:dyDescent="0.35">
      <c r="B11" s="28" t="s">
        <v>821</v>
      </c>
      <c r="C11" s="109">
        <v>120988</v>
      </c>
      <c r="D11" s="32">
        <v>280482</v>
      </c>
      <c r="E11" s="32">
        <v>140583</v>
      </c>
      <c r="F11" s="32">
        <v>246490</v>
      </c>
    </row>
  </sheetData>
  <mergeCells count="3">
    <mergeCell ref="B2:B5"/>
    <mergeCell ref="C2:D2"/>
    <mergeCell ref="E2:F2"/>
  </mergeCells>
  <pageMargins left="0.511811024" right="0.511811024" top="0.78740157499999996" bottom="0.78740157499999996" header="0.31496062000000002" footer="0.31496062000000002"/>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1:M14"/>
  <sheetViews>
    <sheetView showGridLines="0" workbookViewId="0"/>
  </sheetViews>
  <sheetFormatPr defaultRowHeight="14.4" x14ac:dyDescent="0.3"/>
  <cols>
    <col min="2" max="2" width="42.44140625" customWidth="1"/>
    <col min="6" max="6" width="10" bestFit="1" customWidth="1"/>
    <col min="10" max="10" width="11.5546875" bestFit="1" customWidth="1"/>
  </cols>
  <sheetData>
    <row r="1" spans="2:13" ht="16.2" thickBot="1" x14ac:dyDescent="0.35">
      <c r="B1" s="524" t="s">
        <v>828</v>
      </c>
      <c r="C1" s="524"/>
      <c r="D1" s="524"/>
      <c r="E1" s="524"/>
      <c r="F1" s="524"/>
      <c r="G1" s="465"/>
      <c r="H1" s="465"/>
      <c r="I1" s="465"/>
      <c r="J1" s="465"/>
      <c r="K1" s="465"/>
      <c r="L1" s="465"/>
      <c r="M1" s="465"/>
    </row>
    <row r="2" spans="2:13" ht="15" thickBot="1" x14ac:dyDescent="0.35">
      <c r="B2" s="527" t="s">
        <v>829</v>
      </c>
      <c r="C2" s="531" t="s">
        <v>109</v>
      </c>
      <c r="D2" s="532"/>
      <c r="E2" s="531" t="s">
        <v>115</v>
      </c>
      <c r="F2" s="533"/>
    </row>
    <row r="3" spans="2:13" x14ac:dyDescent="0.3">
      <c r="B3" s="540"/>
      <c r="C3" s="305" t="s">
        <v>30</v>
      </c>
      <c r="D3" s="529" t="s">
        <v>183</v>
      </c>
      <c r="E3" s="292" t="s">
        <v>30</v>
      </c>
      <c r="F3" s="534" t="s">
        <v>183</v>
      </c>
    </row>
    <row r="4" spans="2:13" ht="15" thickBot="1" x14ac:dyDescent="0.35">
      <c r="B4" s="528"/>
      <c r="C4" s="290" t="s">
        <v>788</v>
      </c>
      <c r="D4" s="530"/>
      <c r="E4" s="288" t="s">
        <v>788</v>
      </c>
      <c r="F4" s="535"/>
    </row>
    <row r="5" spans="2:13" x14ac:dyDescent="0.3">
      <c r="B5" s="306"/>
      <c r="C5" s="305" t="s">
        <v>67</v>
      </c>
      <c r="D5" s="292" t="s">
        <v>32</v>
      </c>
      <c r="E5" s="292" t="s">
        <v>67</v>
      </c>
      <c r="F5" s="292" t="s">
        <v>32</v>
      </c>
    </row>
    <row r="6" spans="2:13" x14ac:dyDescent="0.3">
      <c r="B6" s="306" t="s">
        <v>830</v>
      </c>
      <c r="C6" s="85">
        <v>13068</v>
      </c>
      <c r="D6" s="10">
        <v>10.8</v>
      </c>
      <c r="E6" s="9">
        <v>8546.2280963436751</v>
      </c>
      <c r="F6" s="196">
        <v>6.0791266950431879</v>
      </c>
    </row>
    <row r="7" spans="2:13" x14ac:dyDescent="0.3">
      <c r="B7" s="306" t="s">
        <v>831</v>
      </c>
      <c r="C7" s="85">
        <v>107920</v>
      </c>
      <c r="D7" s="10">
        <v>89.2</v>
      </c>
      <c r="E7" s="9">
        <v>132036.92677213636</v>
      </c>
      <c r="F7" s="196">
        <v>93.920873304956814</v>
      </c>
    </row>
    <row r="8" spans="2:13" ht="15" thickBot="1" x14ac:dyDescent="0.35">
      <c r="B8" s="28" t="s">
        <v>832</v>
      </c>
      <c r="C8" s="109">
        <v>120988</v>
      </c>
      <c r="D8" s="86">
        <v>100</v>
      </c>
      <c r="E8" s="32">
        <f>SUM(E6:E7)</f>
        <v>140583.15486848002</v>
      </c>
      <c r="F8" s="267">
        <v>100</v>
      </c>
    </row>
    <row r="12" spans="2:13" x14ac:dyDescent="0.3">
      <c r="J12" s="3"/>
    </row>
    <row r="13" spans="2:13" x14ac:dyDescent="0.3">
      <c r="J13" s="3"/>
    </row>
    <row r="14" spans="2:13" x14ac:dyDescent="0.3">
      <c r="J14" s="3"/>
    </row>
  </sheetData>
  <mergeCells count="5">
    <mergeCell ref="B2:B4"/>
    <mergeCell ref="C2:D2"/>
    <mergeCell ref="E2:F2"/>
    <mergeCell ref="D3:D4"/>
    <mergeCell ref="F3:F4"/>
  </mergeCells>
  <pageMargins left="0.511811024" right="0.511811024" top="0.78740157499999996" bottom="0.78740157499999996" header="0.31496062000000002" footer="0.3149606200000000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B1:M36"/>
  <sheetViews>
    <sheetView showGridLines="0" workbookViewId="0"/>
  </sheetViews>
  <sheetFormatPr defaultRowHeight="14.4" x14ac:dyDescent="0.3"/>
  <cols>
    <col min="2" max="2" width="22.33203125" customWidth="1"/>
  </cols>
  <sheetData>
    <row r="1" spans="2:13" ht="16.2" thickBot="1" x14ac:dyDescent="0.35">
      <c r="B1" s="516" t="s">
        <v>833</v>
      </c>
      <c r="C1" s="516"/>
      <c r="D1" s="516"/>
      <c r="E1" s="516"/>
      <c r="F1" s="516"/>
      <c r="G1" s="516"/>
      <c r="H1" s="516"/>
      <c r="I1" s="516"/>
      <c r="J1" s="516"/>
      <c r="K1" s="465"/>
      <c r="L1" s="465"/>
      <c r="M1" s="465"/>
    </row>
    <row r="2" spans="2:13" ht="29.4" thickBot="1" x14ac:dyDescent="0.35">
      <c r="B2" s="339" t="s">
        <v>28</v>
      </c>
      <c r="C2" s="285" t="s">
        <v>834</v>
      </c>
      <c r="D2" s="285" t="s">
        <v>835</v>
      </c>
      <c r="E2" s="285" t="s">
        <v>836</v>
      </c>
      <c r="F2" s="286" t="s">
        <v>837</v>
      </c>
      <c r="G2" s="272" t="s">
        <v>838</v>
      </c>
      <c r="H2" s="285" t="s">
        <v>839</v>
      </c>
      <c r="I2" s="285" t="s">
        <v>840</v>
      </c>
      <c r="J2" s="286" t="s">
        <v>841</v>
      </c>
    </row>
    <row r="3" spans="2:13" x14ac:dyDescent="0.3">
      <c r="B3" s="293"/>
      <c r="C3" s="293" t="s">
        <v>842</v>
      </c>
      <c r="D3" s="293" t="s">
        <v>842</v>
      </c>
      <c r="E3" s="293" t="s">
        <v>842</v>
      </c>
      <c r="F3" s="293" t="s">
        <v>842</v>
      </c>
      <c r="G3" s="293" t="s">
        <v>842</v>
      </c>
      <c r="H3" s="293" t="s">
        <v>842</v>
      </c>
      <c r="I3" s="293" t="s">
        <v>842</v>
      </c>
      <c r="J3" s="305" t="s">
        <v>842</v>
      </c>
    </row>
    <row r="4" spans="2:13" x14ac:dyDescent="0.3">
      <c r="B4" s="301" t="s">
        <v>23</v>
      </c>
      <c r="C4" s="293"/>
      <c r="D4" s="293"/>
      <c r="E4" s="293"/>
      <c r="F4" s="293"/>
      <c r="G4" s="293"/>
      <c r="H4" s="293"/>
      <c r="I4" s="293"/>
      <c r="J4" s="305"/>
    </row>
    <row r="5" spans="2:13" x14ac:dyDescent="0.3">
      <c r="B5" s="306" t="s">
        <v>369</v>
      </c>
      <c r="C5" s="501">
        <v>11.1</v>
      </c>
      <c r="D5" s="501">
        <v>7.8</v>
      </c>
      <c r="E5" s="501">
        <v>8.6</v>
      </c>
      <c r="F5" s="317">
        <v>9.3000000000000007</v>
      </c>
      <c r="G5" s="502">
        <v>10</v>
      </c>
      <c r="H5" s="501">
        <v>10.5</v>
      </c>
      <c r="I5" s="501">
        <v>11.1</v>
      </c>
      <c r="J5" s="317">
        <v>11.501323340614183</v>
      </c>
    </row>
    <row r="6" spans="2:13" x14ac:dyDescent="0.3">
      <c r="B6" s="306" t="s">
        <v>370</v>
      </c>
      <c r="C6" s="501">
        <v>9.1999999999999993</v>
      </c>
      <c r="D6" s="501">
        <v>9.5</v>
      </c>
      <c r="E6" s="501">
        <v>10.1</v>
      </c>
      <c r="F6" s="317">
        <v>10.6</v>
      </c>
      <c r="G6" s="502">
        <v>10.9</v>
      </c>
      <c r="H6" s="501">
        <v>11.2</v>
      </c>
      <c r="I6" s="501">
        <v>11.5</v>
      </c>
      <c r="J6" s="317">
        <v>11.696780611730205</v>
      </c>
    </row>
    <row r="7" spans="2:13" x14ac:dyDescent="0.3">
      <c r="B7" s="306" t="s">
        <v>843</v>
      </c>
      <c r="C7" s="501">
        <v>9.5</v>
      </c>
      <c r="D7" s="501">
        <v>10.3</v>
      </c>
      <c r="E7" s="501">
        <v>11</v>
      </c>
      <c r="F7" s="317">
        <v>11.6</v>
      </c>
      <c r="G7" s="502">
        <v>12</v>
      </c>
      <c r="H7" s="501">
        <v>12.8</v>
      </c>
      <c r="I7" s="501">
        <v>12.9</v>
      </c>
      <c r="J7" s="317">
        <v>14.33820209802788</v>
      </c>
    </row>
    <row r="8" spans="2:13" x14ac:dyDescent="0.3">
      <c r="B8" s="301" t="s">
        <v>844</v>
      </c>
      <c r="C8" s="503">
        <v>9.6</v>
      </c>
      <c r="D8" s="503">
        <v>9.1</v>
      </c>
      <c r="E8" s="503">
        <v>9.8000000000000007</v>
      </c>
      <c r="F8" s="318">
        <v>10.3</v>
      </c>
      <c r="G8" s="504">
        <v>10.8</v>
      </c>
      <c r="H8" s="503">
        <v>11.2</v>
      </c>
      <c r="I8" s="503">
        <v>11.5</v>
      </c>
      <c r="J8" s="318">
        <v>11.979687724045025</v>
      </c>
    </row>
    <row r="9" spans="2:13" x14ac:dyDescent="0.3">
      <c r="B9" s="301" t="s">
        <v>22</v>
      </c>
      <c r="C9" s="503"/>
      <c r="D9" s="503"/>
      <c r="E9" s="503"/>
      <c r="F9" s="318"/>
      <c r="G9" s="504"/>
      <c r="H9" s="503"/>
      <c r="I9" s="503"/>
      <c r="J9" s="318"/>
    </row>
    <row r="10" spans="2:13" x14ac:dyDescent="0.3">
      <c r="B10" s="306" t="s">
        <v>845</v>
      </c>
      <c r="C10" s="501">
        <v>7.9</v>
      </c>
      <c r="D10" s="501">
        <v>8.3000000000000007</v>
      </c>
      <c r="E10" s="501">
        <v>8.9</v>
      </c>
      <c r="F10" s="317">
        <v>9.5</v>
      </c>
      <c r="G10" s="502">
        <v>10.1</v>
      </c>
      <c r="H10" s="501">
        <v>9.5</v>
      </c>
      <c r="I10" s="501">
        <v>9.1</v>
      </c>
      <c r="J10" s="317">
        <v>8.9593402258542429</v>
      </c>
    </row>
    <row r="11" spans="2:13" x14ac:dyDescent="0.3">
      <c r="B11" s="306" t="s">
        <v>846</v>
      </c>
      <c r="C11" s="501">
        <v>8</v>
      </c>
      <c r="D11" s="501">
        <v>8</v>
      </c>
      <c r="E11" s="501">
        <v>7.9</v>
      </c>
      <c r="F11" s="317">
        <v>8.5</v>
      </c>
      <c r="G11" s="502">
        <v>8.3000000000000007</v>
      </c>
      <c r="H11" s="501">
        <v>8.6999999999999993</v>
      </c>
      <c r="I11" s="501">
        <v>9.1999999999999993</v>
      </c>
      <c r="J11" s="317">
        <v>9.1438445655599097</v>
      </c>
    </row>
    <row r="12" spans="2:13" x14ac:dyDescent="0.3">
      <c r="B12" s="301" t="s">
        <v>844</v>
      </c>
      <c r="C12" s="503">
        <v>7.9</v>
      </c>
      <c r="D12" s="503">
        <v>8.1999999999999993</v>
      </c>
      <c r="E12" s="503">
        <v>8.3000000000000007</v>
      </c>
      <c r="F12" s="318">
        <v>8.9</v>
      </c>
      <c r="G12" s="504">
        <v>9</v>
      </c>
      <c r="H12" s="503">
        <v>9</v>
      </c>
      <c r="I12" s="503">
        <v>9.1</v>
      </c>
      <c r="J12" s="318">
        <v>9.0639316441829472</v>
      </c>
    </row>
    <row r="13" spans="2:13" x14ac:dyDescent="0.3">
      <c r="B13" s="301" t="s">
        <v>20</v>
      </c>
      <c r="C13" s="503"/>
      <c r="D13" s="503"/>
      <c r="E13" s="503"/>
      <c r="F13" s="318"/>
      <c r="G13" s="504"/>
      <c r="H13" s="503"/>
      <c r="I13" s="503"/>
      <c r="J13" s="318"/>
    </row>
    <row r="14" spans="2:13" x14ac:dyDescent="0.3">
      <c r="B14" s="306" t="s">
        <v>847</v>
      </c>
      <c r="C14" s="501">
        <v>9.3000000000000007</v>
      </c>
      <c r="D14" s="501">
        <v>8.9</v>
      </c>
      <c r="E14" s="501">
        <v>9.4</v>
      </c>
      <c r="F14" s="317">
        <v>9</v>
      </c>
      <c r="G14" s="502">
        <v>9.1999999999999993</v>
      </c>
      <c r="H14" s="501">
        <v>9.8000000000000007</v>
      </c>
      <c r="I14" s="501">
        <v>10</v>
      </c>
      <c r="J14" s="317">
        <v>8.9241053448486252</v>
      </c>
    </row>
    <row r="15" spans="2:13" x14ac:dyDescent="0.3">
      <c r="B15" s="306" t="s">
        <v>848</v>
      </c>
      <c r="C15" s="501">
        <v>9.6</v>
      </c>
      <c r="D15" s="501">
        <v>9.3000000000000007</v>
      </c>
      <c r="E15" s="501">
        <v>9.8000000000000007</v>
      </c>
      <c r="F15" s="317">
        <v>9.5</v>
      </c>
      <c r="G15" s="502">
        <v>10.1</v>
      </c>
      <c r="H15" s="501">
        <v>10.3</v>
      </c>
      <c r="I15" s="501">
        <v>10.199999999999999</v>
      </c>
      <c r="J15" s="317">
        <v>9.488214603383863</v>
      </c>
    </row>
    <row r="16" spans="2:13" x14ac:dyDescent="0.3">
      <c r="B16" s="306" t="s">
        <v>849</v>
      </c>
      <c r="C16" s="501">
        <v>7.6</v>
      </c>
      <c r="D16" s="501">
        <v>10.9</v>
      </c>
      <c r="E16" s="501">
        <v>11.5</v>
      </c>
      <c r="F16" s="317">
        <v>12.7</v>
      </c>
      <c r="G16" s="502">
        <v>13.3</v>
      </c>
      <c r="H16" s="501">
        <v>13.8</v>
      </c>
      <c r="I16" s="501">
        <v>13.1</v>
      </c>
      <c r="J16" s="317">
        <v>11.033778511252359</v>
      </c>
    </row>
    <row r="17" spans="2:10" x14ac:dyDescent="0.3">
      <c r="B17" s="301" t="s">
        <v>850</v>
      </c>
      <c r="C17" s="503">
        <v>9</v>
      </c>
      <c r="D17" s="503">
        <v>9.4</v>
      </c>
      <c r="E17" s="503">
        <v>9.9</v>
      </c>
      <c r="F17" s="318">
        <v>9.8000000000000007</v>
      </c>
      <c r="G17" s="504">
        <v>10.3</v>
      </c>
      <c r="H17" s="503">
        <v>10.6</v>
      </c>
      <c r="I17" s="503">
        <v>10.5</v>
      </c>
      <c r="J17" s="318">
        <v>9.4676258323455755</v>
      </c>
    </row>
    <row r="18" spans="2:10" x14ac:dyDescent="0.3">
      <c r="B18" s="301" t="s">
        <v>851</v>
      </c>
      <c r="C18" s="503"/>
      <c r="D18" s="503"/>
      <c r="E18" s="503"/>
      <c r="F18" s="318"/>
      <c r="G18" s="504"/>
      <c r="H18" s="503"/>
      <c r="I18" s="503"/>
      <c r="J18" s="318"/>
    </row>
    <row r="19" spans="2:10" x14ac:dyDescent="0.3">
      <c r="B19" s="306" t="s">
        <v>852</v>
      </c>
      <c r="C19" s="501">
        <v>10.199999999999999</v>
      </c>
      <c r="D19" s="501">
        <v>9.9</v>
      </c>
      <c r="E19" s="501">
        <v>10.6</v>
      </c>
      <c r="F19" s="317">
        <v>11.4</v>
      </c>
      <c r="G19" s="502">
        <v>11.6</v>
      </c>
      <c r="H19" s="501">
        <v>11.8</v>
      </c>
      <c r="I19" s="501">
        <v>11.5</v>
      </c>
      <c r="J19" s="317">
        <v>10.760535143907767</v>
      </c>
    </row>
    <row r="20" spans="2:10" x14ac:dyDescent="0.3">
      <c r="B20" s="306" t="s">
        <v>853</v>
      </c>
      <c r="C20" s="501">
        <v>10.6</v>
      </c>
      <c r="D20" s="501">
        <v>11.7</v>
      </c>
      <c r="E20" s="501">
        <v>12.5</v>
      </c>
      <c r="F20" s="317">
        <v>12.1</v>
      </c>
      <c r="G20" s="502">
        <v>12.7</v>
      </c>
      <c r="H20" s="501">
        <v>12.9</v>
      </c>
      <c r="I20" s="501">
        <v>13.1</v>
      </c>
      <c r="J20" s="317">
        <v>11.742407279144075</v>
      </c>
    </row>
    <row r="21" spans="2:10" x14ac:dyDescent="0.3">
      <c r="B21" s="301" t="s">
        <v>854</v>
      </c>
      <c r="C21" s="503">
        <v>10.3</v>
      </c>
      <c r="D21" s="503">
        <v>10.8</v>
      </c>
      <c r="E21" s="503">
        <v>11.6</v>
      </c>
      <c r="F21" s="318">
        <v>11.8</v>
      </c>
      <c r="G21" s="504">
        <v>12.1</v>
      </c>
      <c r="H21" s="503">
        <v>12.3</v>
      </c>
      <c r="I21" s="503">
        <v>12.3</v>
      </c>
      <c r="J21" s="318">
        <v>11.213173197442931</v>
      </c>
    </row>
    <row r="22" spans="2:10" x14ac:dyDescent="0.3">
      <c r="B22" s="301" t="s">
        <v>24</v>
      </c>
      <c r="C22" s="503"/>
      <c r="D22" s="503"/>
      <c r="E22" s="503"/>
      <c r="F22" s="318"/>
      <c r="G22" s="504"/>
      <c r="H22" s="503"/>
      <c r="I22" s="503"/>
      <c r="J22" s="318"/>
    </row>
    <row r="23" spans="2:10" x14ac:dyDescent="0.3">
      <c r="B23" s="306" t="s">
        <v>855</v>
      </c>
      <c r="C23" s="501">
        <v>11.7</v>
      </c>
      <c r="D23" s="501">
        <v>10.7</v>
      </c>
      <c r="E23" s="501">
        <v>11.6</v>
      </c>
      <c r="F23" s="317">
        <v>12.2</v>
      </c>
      <c r="G23" s="502">
        <v>12.9</v>
      </c>
      <c r="H23" s="501">
        <v>13.1</v>
      </c>
      <c r="I23" s="501">
        <v>12.7</v>
      </c>
      <c r="J23" s="317">
        <v>12.73974799040332</v>
      </c>
    </row>
    <row r="24" spans="2:10" x14ac:dyDescent="0.3">
      <c r="B24" s="306" t="s">
        <v>856</v>
      </c>
      <c r="C24" s="501">
        <v>11.2</v>
      </c>
      <c r="D24" s="501">
        <v>10.6</v>
      </c>
      <c r="E24" s="501">
        <v>10.5</v>
      </c>
      <c r="F24" s="317">
        <v>9.5</v>
      </c>
      <c r="G24" s="502">
        <v>9.3000000000000007</v>
      </c>
      <c r="H24" s="501">
        <v>9</v>
      </c>
      <c r="I24" s="501">
        <v>8.6</v>
      </c>
      <c r="J24" s="317">
        <v>9.0986494844810313</v>
      </c>
    </row>
    <row r="25" spans="2:10" x14ac:dyDescent="0.3">
      <c r="B25" s="301" t="s">
        <v>854</v>
      </c>
      <c r="C25" s="503">
        <v>11.5</v>
      </c>
      <c r="D25" s="503">
        <v>10.7</v>
      </c>
      <c r="E25" s="503">
        <v>11.3</v>
      </c>
      <c r="F25" s="318">
        <v>11.4</v>
      </c>
      <c r="G25" s="504">
        <v>11.8</v>
      </c>
      <c r="H25" s="503">
        <v>11.8</v>
      </c>
      <c r="I25" s="503">
        <v>11.4</v>
      </c>
      <c r="J25" s="318">
        <v>11.512390182756569</v>
      </c>
    </row>
    <row r="26" spans="2:10" x14ac:dyDescent="0.3">
      <c r="B26" s="301"/>
      <c r="C26" s="503"/>
      <c r="D26" s="503"/>
      <c r="E26" s="503"/>
      <c r="F26" s="318"/>
      <c r="G26" s="504"/>
      <c r="H26" s="503"/>
      <c r="I26" s="503"/>
      <c r="J26" s="318"/>
    </row>
    <row r="27" spans="2:10" ht="15" thickBot="1" x14ac:dyDescent="0.35">
      <c r="B27" s="28" t="s">
        <v>857</v>
      </c>
      <c r="C27" s="505">
        <v>9.8000000000000007</v>
      </c>
      <c r="D27" s="505">
        <v>9.8000000000000007</v>
      </c>
      <c r="E27" s="505">
        <v>10.3</v>
      </c>
      <c r="F27" s="319">
        <v>10.5</v>
      </c>
      <c r="G27" s="506">
        <v>10.9</v>
      </c>
      <c r="H27" s="505">
        <v>11.2</v>
      </c>
      <c r="I27" s="505">
        <v>11.1</v>
      </c>
      <c r="J27" s="319">
        <v>10.75</v>
      </c>
    </row>
    <row r="28" spans="2:10" x14ac:dyDescent="0.3">
      <c r="B28" s="581" t="s">
        <v>1323</v>
      </c>
      <c r="C28" s="581"/>
      <c r="D28" s="581"/>
      <c r="E28" s="581"/>
      <c r="F28" s="581"/>
      <c r="G28" s="581"/>
      <c r="H28" s="581"/>
      <c r="I28" s="581"/>
      <c r="J28" s="581"/>
    </row>
    <row r="29" spans="2:10" x14ac:dyDescent="0.3">
      <c r="B29" s="582" t="s">
        <v>1324</v>
      </c>
      <c r="C29" s="582"/>
      <c r="D29" s="582"/>
      <c r="E29" s="582"/>
      <c r="F29" s="582"/>
      <c r="G29" s="582"/>
      <c r="H29" s="582"/>
      <c r="I29" s="582"/>
      <c r="J29" s="582"/>
    </row>
    <row r="30" spans="2:10" x14ac:dyDescent="0.3">
      <c r="B30" s="582" t="s">
        <v>1325</v>
      </c>
      <c r="C30" s="582"/>
      <c r="D30" s="582"/>
      <c r="E30" s="582"/>
      <c r="F30" s="582"/>
      <c r="G30" s="582"/>
      <c r="H30" s="582"/>
      <c r="I30" s="582"/>
      <c r="J30" s="582"/>
    </row>
    <row r="31" spans="2:10" x14ac:dyDescent="0.3">
      <c r="B31" s="582" t="s">
        <v>1326</v>
      </c>
      <c r="C31" s="582"/>
      <c r="D31" s="582"/>
      <c r="E31" s="582"/>
      <c r="F31" s="582"/>
      <c r="G31" s="582"/>
      <c r="H31" s="582"/>
      <c r="I31" s="582"/>
      <c r="J31" s="582"/>
    </row>
    <row r="32" spans="2:10" x14ac:dyDescent="0.3">
      <c r="B32" s="582" t="s">
        <v>1327</v>
      </c>
      <c r="C32" s="582"/>
      <c r="D32" s="582"/>
      <c r="E32" s="582"/>
      <c r="F32" s="582"/>
      <c r="G32" s="582"/>
      <c r="H32" s="582"/>
      <c r="I32" s="582"/>
      <c r="J32" s="582"/>
    </row>
    <row r="33" spans="2:10" x14ac:dyDescent="0.3">
      <c r="B33" s="582" t="s">
        <v>1328</v>
      </c>
      <c r="C33" s="582"/>
      <c r="D33" s="582"/>
      <c r="E33" s="582"/>
      <c r="F33" s="582"/>
      <c r="G33" s="582"/>
      <c r="H33" s="582"/>
      <c r="I33" s="582"/>
      <c r="J33" s="582"/>
    </row>
    <row r="34" spans="2:10" x14ac:dyDescent="0.3">
      <c r="B34" s="582" t="s">
        <v>1329</v>
      </c>
      <c r="C34" s="582"/>
      <c r="D34" s="582"/>
      <c r="E34" s="582"/>
      <c r="F34" s="582"/>
      <c r="G34" s="582"/>
      <c r="H34" s="582"/>
      <c r="I34" s="582"/>
      <c r="J34" s="582"/>
    </row>
    <row r="35" spans="2:10" x14ac:dyDescent="0.3">
      <c r="B35" s="582" t="s">
        <v>1330</v>
      </c>
      <c r="C35" s="582"/>
      <c r="D35" s="582"/>
      <c r="E35" s="582"/>
      <c r="F35" s="582"/>
      <c r="G35" s="582"/>
      <c r="H35" s="582"/>
      <c r="I35" s="582"/>
      <c r="J35" s="582"/>
    </row>
    <row r="36" spans="2:10" x14ac:dyDescent="0.3">
      <c r="B36" s="582" t="s">
        <v>1331</v>
      </c>
      <c r="C36" s="582"/>
      <c r="D36" s="582"/>
      <c r="E36" s="582"/>
      <c r="F36" s="582"/>
      <c r="G36" s="582"/>
      <c r="H36" s="582"/>
      <c r="I36" s="582"/>
      <c r="J36" s="582"/>
    </row>
  </sheetData>
  <mergeCells count="9">
    <mergeCell ref="B32:J32"/>
    <mergeCell ref="B33:J33"/>
    <mergeCell ref="B34:J34"/>
    <mergeCell ref="B35:J35"/>
    <mergeCell ref="B36:J36"/>
    <mergeCell ref="B28:J28"/>
    <mergeCell ref="B29:J29"/>
    <mergeCell ref="B30:J30"/>
    <mergeCell ref="B31:J31"/>
  </mergeCells>
  <pageMargins left="0.511811024" right="0.511811024" top="0.78740157499999996" bottom="0.78740157499999996" header="0.31496062000000002" footer="0.3149606200000000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B1:O32"/>
  <sheetViews>
    <sheetView showGridLines="0" zoomScale="85" zoomScaleNormal="85" workbookViewId="0"/>
  </sheetViews>
  <sheetFormatPr defaultRowHeight="14.4" x14ac:dyDescent="0.3"/>
  <cols>
    <col min="2" max="2" width="20" customWidth="1"/>
    <col min="3" max="3" width="9.6640625" bestFit="1" customWidth="1"/>
    <col min="4" max="4" width="5.44140625" bestFit="1" customWidth="1"/>
    <col min="5" max="5" width="9.6640625" bestFit="1" customWidth="1"/>
    <col min="6" max="6" width="9.33203125" bestFit="1" customWidth="1"/>
    <col min="7" max="7" width="9.6640625" bestFit="1" customWidth="1"/>
    <col min="8" max="8" width="9.33203125" bestFit="1" customWidth="1"/>
    <col min="9" max="9" width="9.88671875" bestFit="1" customWidth="1"/>
    <col min="10" max="10" width="9.33203125" bestFit="1" customWidth="1"/>
    <col min="11" max="11" width="9.6640625" bestFit="1" customWidth="1"/>
    <col min="12" max="12" width="10.109375" bestFit="1" customWidth="1"/>
    <col min="13" max="13" width="9.6640625" customWidth="1"/>
    <col min="14" max="14" width="11.6640625" customWidth="1"/>
  </cols>
  <sheetData>
    <row r="1" spans="2:15" ht="15" thickBot="1" x14ac:dyDescent="0.35">
      <c r="B1" s="525" t="s">
        <v>55</v>
      </c>
      <c r="C1" s="525"/>
      <c r="D1" s="525"/>
      <c r="E1" s="525"/>
      <c r="F1" s="525"/>
      <c r="G1" s="525"/>
      <c r="H1" s="525"/>
      <c r="I1" s="525"/>
      <c r="J1" s="525"/>
      <c r="K1" s="525"/>
      <c r="L1" s="525"/>
      <c r="M1" s="525"/>
      <c r="N1" s="525"/>
      <c r="O1" s="525"/>
    </row>
    <row r="2" spans="2:15" ht="15" customHeight="1" x14ac:dyDescent="0.3">
      <c r="B2" s="569" t="s">
        <v>28</v>
      </c>
      <c r="C2" s="534" t="s">
        <v>78</v>
      </c>
      <c r="D2" s="527"/>
      <c r="E2" s="534" t="s">
        <v>57</v>
      </c>
      <c r="F2" s="527"/>
      <c r="G2" s="534" t="s">
        <v>58</v>
      </c>
      <c r="H2" s="527"/>
      <c r="I2" s="534" t="s">
        <v>115</v>
      </c>
      <c r="J2" s="536"/>
      <c r="K2" s="536"/>
      <c r="L2" s="536"/>
      <c r="M2" s="536"/>
      <c r="N2" s="536"/>
    </row>
    <row r="3" spans="2:15" ht="15" thickBot="1" x14ac:dyDescent="0.35">
      <c r="B3" s="570"/>
      <c r="C3" s="535"/>
      <c r="D3" s="528"/>
      <c r="E3" s="535"/>
      <c r="F3" s="528"/>
      <c r="G3" s="535"/>
      <c r="H3" s="528"/>
      <c r="I3" s="535"/>
      <c r="J3" s="537"/>
      <c r="K3" s="537"/>
      <c r="L3" s="537"/>
      <c r="M3" s="537"/>
      <c r="N3" s="537"/>
    </row>
    <row r="4" spans="2:15" x14ac:dyDescent="0.3">
      <c r="B4" s="570"/>
      <c r="C4" s="534" t="s">
        <v>59</v>
      </c>
      <c r="D4" s="527"/>
      <c r="E4" s="534" t="s">
        <v>60</v>
      </c>
      <c r="F4" s="527"/>
      <c r="G4" s="534" t="s">
        <v>61</v>
      </c>
      <c r="H4" s="527"/>
      <c r="I4" s="534" t="s">
        <v>29</v>
      </c>
      <c r="J4" s="527"/>
      <c r="K4" s="534" t="s">
        <v>63</v>
      </c>
      <c r="L4" s="527"/>
      <c r="M4" s="529" t="s">
        <v>64</v>
      </c>
      <c r="N4" s="12" t="s">
        <v>65</v>
      </c>
    </row>
    <row r="5" spans="2:15" ht="66.599999999999994" thickBot="1" x14ac:dyDescent="0.35">
      <c r="B5" s="570"/>
      <c r="C5" s="535"/>
      <c r="D5" s="528"/>
      <c r="E5" s="535"/>
      <c r="F5" s="528"/>
      <c r="G5" s="535"/>
      <c r="H5" s="528"/>
      <c r="I5" s="535" t="s">
        <v>62</v>
      </c>
      <c r="J5" s="528"/>
      <c r="K5" s="535"/>
      <c r="L5" s="528"/>
      <c r="M5" s="530"/>
      <c r="N5" s="15" t="s">
        <v>66</v>
      </c>
    </row>
    <row r="6" spans="2:15" ht="15" thickBot="1" x14ac:dyDescent="0.35">
      <c r="B6" s="571"/>
      <c r="C6" s="16" t="s">
        <v>30</v>
      </c>
      <c r="D6" s="16" t="s">
        <v>31</v>
      </c>
      <c r="E6" s="16" t="s">
        <v>30</v>
      </c>
      <c r="F6" s="16" t="s">
        <v>31</v>
      </c>
      <c r="G6" s="16" t="s">
        <v>30</v>
      </c>
      <c r="H6" s="16" t="s">
        <v>31</v>
      </c>
      <c r="I6" s="16" t="s">
        <v>30</v>
      </c>
      <c r="J6" s="16" t="s">
        <v>31</v>
      </c>
      <c r="K6" s="16" t="s">
        <v>30</v>
      </c>
      <c r="L6" s="14" t="s">
        <v>31</v>
      </c>
      <c r="M6" s="15" t="s">
        <v>30</v>
      </c>
      <c r="N6" s="15" t="s">
        <v>30</v>
      </c>
    </row>
    <row r="7" spans="2:15" x14ac:dyDescent="0.3">
      <c r="B7" s="17"/>
      <c r="C7" s="18" t="s">
        <v>67</v>
      </c>
      <c r="D7" s="18" t="s">
        <v>32</v>
      </c>
      <c r="E7" s="18" t="s">
        <v>67</v>
      </c>
      <c r="F7" s="18" t="s">
        <v>32</v>
      </c>
      <c r="G7" s="18" t="s">
        <v>67</v>
      </c>
      <c r="H7" s="18" t="s">
        <v>32</v>
      </c>
      <c r="I7" s="18" t="s">
        <v>67</v>
      </c>
      <c r="J7" s="18" t="s">
        <v>32</v>
      </c>
      <c r="K7" s="18" t="s">
        <v>67</v>
      </c>
      <c r="L7" s="19" t="s">
        <v>32</v>
      </c>
      <c r="M7" s="20" t="s">
        <v>67</v>
      </c>
      <c r="N7" s="20" t="s">
        <v>67</v>
      </c>
    </row>
    <row r="8" spans="2:15" x14ac:dyDescent="0.3">
      <c r="B8" s="21" t="s">
        <v>23</v>
      </c>
      <c r="C8" s="17"/>
      <c r="D8" s="17"/>
      <c r="E8" s="17"/>
      <c r="F8" s="17"/>
      <c r="G8" s="17"/>
      <c r="H8" s="17"/>
      <c r="I8" s="17"/>
      <c r="J8" s="17"/>
      <c r="K8" s="17"/>
      <c r="L8" s="13"/>
      <c r="M8" s="12"/>
      <c r="N8" s="12"/>
    </row>
    <row r="9" spans="2:15" x14ac:dyDescent="0.3">
      <c r="B9" s="22" t="s">
        <v>68</v>
      </c>
      <c r="C9" s="48">
        <v>239</v>
      </c>
      <c r="D9" s="45">
        <v>0.9</v>
      </c>
      <c r="E9" s="48">
        <v>554</v>
      </c>
      <c r="F9" s="45">
        <v>2.06</v>
      </c>
      <c r="G9" s="48">
        <v>599</v>
      </c>
      <c r="H9" s="45">
        <v>2.2000000000000002</v>
      </c>
      <c r="I9" s="48">
        <f>K9-G9-E9-C9</f>
        <v>528</v>
      </c>
      <c r="J9" s="54">
        <v>1.9074455402622739</v>
      </c>
      <c r="K9" s="48">
        <v>1920</v>
      </c>
      <c r="L9" s="51">
        <v>7.2504814772856019</v>
      </c>
      <c r="M9" s="42">
        <v>1270</v>
      </c>
      <c r="N9" s="42">
        <v>650</v>
      </c>
    </row>
    <row r="10" spans="2:15" x14ac:dyDescent="0.3">
      <c r="B10" s="22" t="s">
        <v>69</v>
      </c>
      <c r="C10" s="48">
        <v>1017</v>
      </c>
      <c r="D10" s="45">
        <v>1.98</v>
      </c>
      <c r="E10" s="48">
        <v>1941</v>
      </c>
      <c r="F10" s="45">
        <v>3.71</v>
      </c>
      <c r="G10" s="48">
        <v>2920</v>
      </c>
      <c r="H10" s="45">
        <v>5.53</v>
      </c>
      <c r="I10" s="48">
        <f t="shared" ref="I10:I12" si="0">K10-G10-E10-C10</f>
        <v>3512</v>
      </c>
      <c r="J10" s="45">
        <v>6.7097168621756911</v>
      </c>
      <c r="K10" s="48">
        <v>9390</v>
      </c>
      <c r="L10" s="51">
        <v>18.310875372945144</v>
      </c>
      <c r="M10" s="42">
        <v>4917</v>
      </c>
      <c r="N10" s="42">
        <v>4473</v>
      </c>
    </row>
    <row r="11" spans="2:15" x14ac:dyDescent="0.3">
      <c r="B11" s="22" t="s">
        <v>70</v>
      </c>
      <c r="C11" s="48">
        <v>303</v>
      </c>
      <c r="D11" s="45">
        <v>2.68</v>
      </c>
      <c r="E11" s="48">
        <v>118</v>
      </c>
      <c r="F11" s="45">
        <v>1.06</v>
      </c>
      <c r="G11" s="48">
        <v>105</v>
      </c>
      <c r="H11" s="45">
        <v>0.93</v>
      </c>
      <c r="I11" s="48">
        <f t="shared" si="0"/>
        <v>1</v>
      </c>
      <c r="J11" s="45">
        <v>8.4012433840208352E-3</v>
      </c>
      <c r="K11" s="48">
        <v>527</v>
      </c>
      <c r="L11" s="51">
        <v>4.6661944395254116</v>
      </c>
      <c r="M11" s="42">
        <v>208</v>
      </c>
      <c r="N11" s="42">
        <v>319</v>
      </c>
    </row>
    <row r="12" spans="2:15" x14ac:dyDescent="0.3">
      <c r="B12" s="21" t="s">
        <v>34</v>
      </c>
      <c r="C12" s="49">
        <v>1559</v>
      </c>
      <c r="D12" s="46">
        <v>1.75</v>
      </c>
      <c r="E12" s="49">
        <v>2613</v>
      </c>
      <c r="F12" s="46">
        <v>2.89</v>
      </c>
      <c r="G12" s="49">
        <v>3624</v>
      </c>
      <c r="H12" s="46">
        <v>3.97</v>
      </c>
      <c r="I12" s="49">
        <f t="shared" si="0"/>
        <v>4041</v>
      </c>
      <c r="J12" s="46">
        <v>4.3959271588016451</v>
      </c>
      <c r="K12" s="49">
        <v>11837</v>
      </c>
      <c r="L12" s="52">
        <v>13.291636722960835</v>
      </c>
      <c r="M12" s="43">
        <v>6395</v>
      </c>
      <c r="N12" s="43">
        <v>5442</v>
      </c>
    </row>
    <row r="13" spans="2:15" x14ac:dyDescent="0.3">
      <c r="B13" s="21" t="s">
        <v>22</v>
      </c>
      <c r="C13" s="48"/>
      <c r="D13" s="45"/>
      <c r="E13" s="48"/>
      <c r="F13" s="45"/>
      <c r="G13" s="48"/>
      <c r="H13" s="45"/>
      <c r="I13" s="48"/>
      <c r="J13" s="45"/>
      <c r="K13" s="48"/>
      <c r="L13" s="51"/>
      <c r="M13" s="42"/>
      <c r="N13" s="42"/>
    </row>
    <row r="14" spans="2:15" x14ac:dyDescent="0.3">
      <c r="B14" s="22" t="s">
        <v>71</v>
      </c>
      <c r="C14" s="48">
        <v>1637</v>
      </c>
      <c r="D14" s="45">
        <v>8.26</v>
      </c>
      <c r="E14" s="48">
        <v>1490</v>
      </c>
      <c r="F14" s="45">
        <v>8.0500000000000007</v>
      </c>
      <c r="G14" s="48">
        <v>3545</v>
      </c>
      <c r="H14" s="45">
        <v>20.87</v>
      </c>
      <c r="I14" s="48">
        <f t="shared" ref="I14:I16" si="1">K14-G14-E14-C14</f>
        <v>1513</v>
      </c>
      <c r="J14" s="45">
        <v>10.223663761064937</v>
      </c>
      <c r="K14" s="48">
        <v>8185</v>
      </c>
      <c r="L14" s="51">
        <v>41.307090587938433</v>
      </c>
      <c r="M14" s="42">
        <v>2382</v>
      </c>
      <c r="N14" s="42">
        <v>5803</v>
      </c>
    </row>
    <row r="15" spans="2:15" x14ac:dyDescent="0.3">
      <c r="B15" s="22" t="s">
        <v>72</v>
      </c>
      <c r="C15" s="48">
        <v>1448</v>
      </c>
      <c r="D15" s="45">
        <v>6.26</v>
      </c>
      <c r="E15" s="48">
        <v>4</v>
      </c>
      <c r="F15" s="45">
        <v>0.02</v>
      </c>
      <c r="G15" s="48">
        <v>779</v>
      </c>
      <c r="H15" s="45">
        <v>3.2</v>
      </c>
      <c r="I15" s="48">
        <f t="shared" si="1"/>
        <v>3443</v>
      </c>
      <c r="J15" s="45">
        <v>14.048473967684021</v>
      </c>
      <c r="K15" s="48">
        <v>5674</v>
      </c>
      <c r="L15" s="51">
        <v>24.52031114952463</v>
      </c>
      <c r="M15" s="42">
        <v>2660</v>
      </c>
      <c r="N15" s="42">
        <v>3014</v>
      </c>
    </row>
    <row r="16" spans="2:15" x14ac:dyDescent="0.3">
      <c r="B16" s="21" t="s">
        <v>73</v>
      </c>
      <c r="C16" s="49">
        <v>3085</v>
      </c>
      <c r="D16" s="46">
        <v>7.18</v>
      </c>
      <c r="E16" s="49">
        <v>1494</v>
      </c>
      <c r="F16" s="46">
        <v>3.55</v>
      </c>
      <c r="G16" s="49">
        <v>4324</v>
      </c>
      <c r="H16" s="46">
        <v>10.46</v>
      </c>
      <c r="I16" s="49">
        <f t="shared" si="1"/>
        <v>4956</v>
      </c>
      <c r="J16" s="46">
        <v>12.608441244562037</v>
      </c>
      <c r="K16" s="49">
        <v>13859</v>
      </c>
      <c r="L16" s="52">
        <v>32.263997206378768</v>
      </c>
      <c r="M16" s="43">
        <v>5042</v>
      </c>
      <c r="N16" s="43">
        <v>8817</v>
      </c>
    </row>
    <row r="17" spans="2:14" x14ac:dyDescent="0.3">
      <c r="B17" s="21" t="s">
        <v>20</v>
      </c>
      <c r="C17" s="49"/>
      <c r="D17" s="46"/>
      <c r="E17" s="49"/>
      <c r="F17" s="46"/>
      <c r="G17" s="49"/>
      <c r="H17" s="46"/>
      <c r="I17" s="49"/>
      <c r="J17" s="46"/>
      <c r="K17" s="49"/>
      <c r="L17" s="52"/>
      <c r="M17" s="42"/>
      <c r="N17" s="42"/>
    </row>
    <row r="18" spans="2:14" x14ac:dyDescent="0.3">
      <c r="B18" s="22" t="s">
        <v>74</v>
      </c>
      <c r="C18" s="48">
        <v>3409</v>
      </c>
      <c r="D18" s="45">
        <v>8.32</v>
      </c>
      <c r="E18" s="48">
        <v>1823</v>
      </c>
      <c r="F18" s="45">
        <v>4.74</v>
      </c>
      <c r="G18" s="48">
        <v>2739</v>
      </c>
      <c r="H18" s="45">
        <v>7.3</v>
      </c>
      <c r="I18" s="48">
        <f t="shared" ref="I18:I21" si="2">K18-G18-E18-C18</f>
        <v>5371</v>
      </c>
      <c r="J18" s="45">
        <v>14.716278050250706</v>
      </c>
      <c r="K18" s="48">
        <v>13342</v>
      </c>
      <c r="L18" s="51">
        <v>32.576423478855361</v>
      </c>
      <c r="M18" s="42">
        <v>4984</v>
      </c>
      <c r="N18" s="42">
        <v>8358</v>
      </c>
    </row>
    <row r="19" spans="2:14" x14ac:dyDescent="0.3">
      <c r="B19" s="22" t="s">
        <v>75</v>
      </c>
      <c r="C19" s="48">
        <v>2494</v>
      </c>
      <c r="D19" s="45">
        <v>4.57</v>
      </c>
      <c r="E19" s="48">
        <v>2651</v>
      </c>
      <c r="F19" s="45">
        <v>4.9400000000000004</v>
      </c>
      <c r="G19" s="48">
        <v>1840</v>
      </c>
      <c r="H19" s="45">
        <v>3.4</v>
      </c>
      <c r="I19" s="48">
        <f t="shared" si="2"/>
        <v>2923</v>
      </c>
      <c r="J19" s="45">
        <v>5.2724616244881766</v>
      </c>
      <c r="K19" s="48">
        <v>9908</v>
      </c>
      <c r="L19" s="51">
        <v>18.157494456356407</v>
      </c>
      <c r="M19" s="42">
        <v>4111</v>
      </c>
      <c r="N19" s="42">
        <v>5797</v>
      </c>
    </row>
    <row r="20" spans="2:14" x14ac:dyDescent="0.3">
      <c r="B20" s="22" t="s">
        <v>35</v>
      </c>
      <c r="C20" s="48">
        <v>233</v>
      </c>
      <c r="D20" s="45">
        <v>1.24</v>
      </c>
      <c r="E20" s="48">
        <v>6</v>
      </c>
      <c r="F20" s="45">
        <v>0.03</v>
      </c>
      <c r="G20" s="48">
        <v>2918</v>
      </c>
      <c r="H20" s="45">
        <v>15.78</v>
      </c>
      <c r="I20" s="48">
        <f t="shared" si="2"/>
        <v>2856</v>
      </c>
      <c r="J20" s="45">
        <v>17.303847318994244</v>
      </c>
      <c r="K20" s="48">
        <v>6013</v>
      </c>
      <c r="L20" s="51">
        <v>31.89412825545006</v>
      </c>
      <c r="M20" s="42">
        <v>1259</v>
      </c>
      <c r="N20" s="42">
        <v>4754</v>
      </c>
    </row>
    <row r="21" spans="2:14" x14ac:dyDescent="0.3">
      <c r="B21" s="21" t="s">
        <v>34</v>
      </c>
      <c r="C21" s="49">
        <v>6136</v>
      </c>
      <c r="D21" s="46">
        <v>5.36</v>
      </c>
      <c r="E21" s="49">
        <v>4480</v>
      </c>
      <c r="F21" s="46">
        <v>4.03</v>
      </c>
      <c r="G21" s="49">
        <v>7497</v>
      </c>
      <c r="H21" s="46">
        <v>6.8</v>
      </c>
      <c r="I21" s="49">
        <f t="shared" si="2"/>
        <v>11150</v>
      </c>
      <c r="J21" s="46">
        <v>10.282088877822963</v>
      </c>
      <c r="K21" s="49">
        <v>29263</v>
      </c>
      <c r="L21" s="52">
        <v>25.584912918794149</v>
      </c>
      <c r="M21" s="43">
        <v>10354</v>
      </c>
      <c r="N21" s="43">
        <v>18909</v>
      </c>
    </row>
    <row r="22" spans="2:14" x14ac:dyDescent="0.3">
      <c r="B22" s="21" t="s">
        <v>25</v>
      </c>
      <c r="C22" s="49"/>
      <c r="D22" s="46"/>
      <c r="E22" s="49"/>
      <c r="F22" s="46"/>
      <c r="G22" s="49"/>
      <c r="H22" s="46"/>
      <c r="I22" s="49"/>
      <c r="J22" s="46"/>
      <c r="K22" s="49"/>
      <c r="L22" s="52"/>
      <c r="M22" s="42"/>
      <c r="N22" s="42"/>
    </row>
    <row r="23" spans="2:14" x14ac:dyDescent="0.3">
      <c r="B23" s="22" t="s">
        <v>36</v>
      </c>
      <c r="C23" s="48">
        <v>2316</v>
      </c>
      <c r="D23" s="45">
        <v>5.71</v>
      </c>
      <c r="E23" s="48">
        <v>650</v>
      </c>
      <c r="F23" s="45">
        <v>1.64</v>
      </c>
      <c r="G23" s="48">
        <v>5797</v>
      </c>
      <c r="H23" s="45">
        <v>14.17</v>
      </c>
      <c r="I23" s="48">
        <f t="shared" ref="I23:I25" si="3">K23-G23-E23-C23</f>
        <v>1283</v>
      </c>
      <c r="J23" s="45">
        <v>3.4700059501271161</v>
      </c>
      <c r="K23" s="48">
        <v>10046</v>
      </c>
      <c r="L23" s="51">
        <v>24.780463739516527</v>
      </c>
      <c r="M23" s="42">
        <v>4447</v>
      </c>
      <c r="N23" s="42">
        <v>5599</v>
      </c>
    </row>
    <row r="24" spans="2:14" x14ac:dyDescent="0.3">
      <c r="B24" s="22" t="s">
        <v>37</v>
      </c>
      <c r="C24" s="48">
        <v>3114</v>
      </c>
      <c r="D24" s="45">
        <v>7.65</v>
      </c>
      <c r="E24" s="48">
        <v>2415</v>
      </c>
      <c r="F24" s="45">
        <v>6.31</v>
      </c>
      <c r="G24" s="48">
        <v>3026</v>
      </c>
      <c r="H24" s="45">
        <v>8.18</v>
      </c>
      <c r="I24" s="48">
        <f t="shared" si="3"/>
        <v>6266</v>
      </c>
      <c r="J24" s="45">
        <v>17.703565576086341</v>
      </c>
      <c r="K24" s="48">
        <v>14821</v>
      </c>
      <c r="L24" s="51">
        <v>36.399135517461566</v>
      </c>
      <c r="M24" s="42">
        <v>4245</v>
      </c>
      <c r="N24" s="42">
        <v>10576</v>
      </c>
    </row>
    <row r="25" spans="2:14" x14ac:dyDescent="0.3">
      <c r="B25" s="21" t="s">
        <v>33</v>
      </c>
      <c r="C25" s="49">
        <v>5430</v>
      </c>
      <c r="D25" s="46">
        <v>6.68</v>
      </c>
      <c r="E25" s="49">
        <v>3065</v>
      </c>
      <c r="F25" s="46">
        <v>3.93</v>
      </c>
      <c r="G25" s="49">
        <v>8823</v>
      </c>
      <c r="H25" s="46">
        <v>11.33</v>
      </c>
      <c r="I25" s="49">
        <f t="shared" si="3"/>
        <v>7549</v>
      </c>
      <c r="J25" s="46">
        <v>10.431406146363033</v>
      </c>
      <c r="K25" s="49">
        <v>24867</v>
      </c>
      <c r="L25" s="52">
        <v>30.602525289817617</v>
      </c>
      <c r="M25" s="43">
        <v>8692</v>
      </c>
      <c r="N25" s="43">
        <v>16175</v>
      </c>
    </row>
    <row r="26" spans="2:14" x14ac:dyDescent="0.3">
      <c r="B26" s="21" t="s">
        <v>24</v>
      </c>
      <c r="C26" s="49"/>
      <c r="D26" s="46"/>
      <c r="E26" s="49"/>
      <c r="F26" s="46"/>
      <c r="G26" s="49"/>
      <c r="H26" s="46"/>
      <c r="I26" s="49"/>
      <c r="J26" s="46"/>
      <c r="K26" s="49"/>
      <c r="L26" s="51"/>
      <c r="M26" s="42"/>
      <c r="N26" s="42"/>
    </row>
    <row r="27" spans="2:14" x14ac:dyDescent="0.3">
      <c r="B27" s="22" t="s">
        <v>38</v>
      </c>
      <c r="C27" s="48">
        <v>587</v>
      </c>
      <c r="D27" s="45">
        <v>1.08</v>
      </c>
      <c r="E27" s="48">
        <v>2299</v>
      </c>
      <c r="F27" s="45">
        <v>4.2</v>
      </c>
      <c r="G27" s="48">
        <v>2469</v>
      </c>
      <c r="H27" s="45">
        <v>4.53</v>
      </c>
      <c r="I27" s="48">
        <f t="shared" ref="I27:I30" si="4">K27-G27-E27-C27</f>
        <v>1486</v>
      </c>
      <c r="J27" s="45">
        <v>2.7203163328817777</v>
      </c>
      <c r="K27" s="48">
        <v>6841</v>
      </c>
      <c r="L27" s="51">
        <v>12.578373508375162</v>
      </c>
      <c r="M27" s="42">
        <v>3935</v>
      </c>
      <c r="N27" s="42">
        <v>2906</v>
      </c>
    </row>
    <row r="28" spans="2:14" x14ac:dyDescent="0.3">
      <c r="B28" s="22" t="s">
        <v>76</v>
      </c>
      <c r="C28" s="48">
        <v>1388</v>
      </c>
      <c r="D28" s="45">
        <v>7.14</v>
      </c>
      <c r="E28" s="48">
        <v>711</v>
      </c>
      <c r="F28" s="45">
        <v>3.67</v>
      </c>
      <c r="G28" s="48">
        <v>2001</v>
      </c>
      <c r="H28" s="45">
        <v>9.77</v>
      </c>
      <c r="I28" s="48">
        <f t="shared" si="4"/>
        <v>421</v>
      </c>
      <c r="J28" s="45">
        <v>2.0535583630066823</v>
      </c>
      <c r="K28" s="48">
        <v>4521</v>
      </c>
      <c r="L28" s="51">
        <v>23.258565696059268</v>
      </c>
      <c r="M28" s="42">
        <v>3825</v>
      </c>
      <c r="N28" s="42">
        <v>696</v>
      </c>
    </row>
    <row r="29" spans="2:14" x14ac:dyDescent="0.3">
      <c r="B29" s="21" t="s">
        <v>33</v>
      </c>
      <c r="C29" s="49">
        <v>1975</v>
      </c>
      <c r="D29" s="46">
        <v>2.68</v>
      </c>
      <c r="E29" s="49">
        <v>3010</v>
      </c>
      <c r="F29" s="46">
        <v>4.0599999999999996</v>
      </c>
      <c r="G29" s="49">
        <v>4470</v>
      </c>
      <c r="H29" s="46">
        <v>5.96</v>
      </c>
      <c r="I29" s="49">
        <f t="shared" si="4"/>
        <v>1907</v>
      </c>
      <c r="J29" s="46">
        <v>2.5383683629054801</v>
      </c>
      <c r="K29" s="49">
        <v>11362</v>
      </c>
      <c r="L29" s="52">
        <v>15.390450389434474</v>
      </c>
      <c r="M29" s="43">
        <v>7760</v>
      </c>
      <c r="N29" s="43">
        <v>3602</v>
      </c>
    </row>
    <row r="30" spans="2:14" ht="15" thickBot="1" x14ac:dyDescent="0.35">
      <c r="B30" s="28" t="s">
        <v>39</v>
      </c>
      <c r="C30" s="50">
        <v>18185</v>
      </c>
      <c r="D30" s="47">
        <v>4.53</v>
      </c>
      <c r="E30" s="50">
        <v>14662</v>
      </c>
      <c r="F30" s="47">
        <v>3.7</v>
      </c>
      <c r="G30" s="50">
        <v>28738</v>
      </c>
      <c r="H30" s="47">
        <v>7.26</v>
      </c>
      <c r="I30" s="50">
        <f t="shared" si="4"/>
        <v>29603</v>
      </c>
      <c r="J30" s="47">
        <v>7.6460150476923516</v>
      </c>
      <c r="K30" s="50">
        <f>K29+K25+K21+K16+K12</f>
        <v>91188</v>
      </c>
      <c r="L30" s="53">
        <v>22.713527785388695</v>
      </c>
      <c r="M30" s="72">
        <f>M29+M25+M21+M16+M12</f>
        <v>38243</v>
      </c>
      <c r="N30" s="72">
        <f>N29+N25+N21+N16+N12</f>
        <v>52945</v>
      </c>
    </row>
    <row r="32" spans="2:14" x14ac:dyDescent="0.3">
      <c r="G32" s="2"/>
      <c r="K32" s="2"/>
    </row>
  </sheetData>
  <mergeCells count="12">
    <mergeCell ref="B2:B6"/>
    <mergeCell ref="E2:F3"/>
    <mergeCell ref="G2:H3"/>
    <mergeCell ref="C4:D5"/>
    <mergeCell ref="E4:F5"/>
    <mergeCell ref="G4:H5"/>
    <mergeCell ref="C2:D3"/>
    <mergeCell ref="I2:N3"/>
    <mergeCell ref="I4:J4"/>
    <mergeCell ref="I5:J5"/>
    <mergeCell ref="K4:L5"/>
    <mergeCell ref="M4:M5"/>
  </mergeCells>
  <pageMargins left="0.511811024" right="0.511811024" top="0.78740157499999996" bottom="0.78740157499999996" header="0.31496062000000002" footer="0.3149606200000000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B1:O20"/>
  <sheetViews>
    <sheetView showGridLines="0" workbookViewId="0"/>
  </sheetViews>
  <sheetFormatPr defaultRowHeight="14.4" x14ac:dyDescent="0.3"/>
  <cols>
    <col min="2" max="2" width="27.6640625" customWidth="1"/>
    <col min="10" max="10" width="10" bestFit="1" customWidth="1"/>
    <col min="12" max="12" width="10" bestFit="1" customWidth="1"/>
    <col min="13" max="13" width="12" customWidth="1"/>
    <col min="14" max="14" width="11.5546875" customWidth="1"/>
    <col min="15" max="15" width="10.5546875" bestFit="1" customWidth="1"/>
  </cols>
  <sheetData>
    <row r="1" spans="2:15" ht="15" thickBot="1" x14ac:dyDescent="0.35">
      <c r="B1" s="516" t="s">
        <v>77</v>
      </c>
      <c r="C1" s="516"/>
      <c r="D1" s="516"/>
      <c r="E1" s="516"/>
      <c r="F1" s="516"/>
      <c r="G1" s="516"/>
      <c r="H1" s="516"/>
      <c r="I1" s="516"/>
      <c r="J1" s="516"/>
      <c r="K1" s="516"/>
      <c r="L1" s="516"/>
      <c r="M1" s="516"/>
      <c r="N1" s="516"/>
    </row>
    <row r="2" spans="2:15" ht="25.5" customHeight="1" x14ac:dyDescent="0.3">
      <c r="B2" s="569" t="s">
        <v>40</v>
      </c>
      <c r="C2" s="534" t="s">
        <v>78</v>
      </c>
      <c r="D2" s="527"/>
      <c r="E2" s="534" t="s">
        <v>57</v>
      </c>
      <c r="F2" s="527"/>
      <c r="G2" s="534" t="s">
        <v>58</v>
      </c>
      <c r="H2" s="527"/>
      <c r="I2" s="534" t="s">
        <v>115</v>
      </c>
      <c r="J2" s="536"/>
      <c r="K2" s="536"/>
      <c r="L2" s="536"/>
      <c r="M2" s="536"/>
      <c r="N2" s="536"/>
    </row>
    <row r="3" spans="2:15" ht="15" thickBot="1" x14ac:dyDescent="0.35">
      <c r="B3" s="570"/>
      <c r="C3" s="535"/>
      <c r="D3" s="528"/>
      <c r="E3" s="535"/>
      <c r="F3" s="528"/>
      <c r="G3" s="535"/>
      <c r="H3" s="528"/>
      <c r="I3" s="535"/>
      <c r="J3" s="537"/>
      <c r="K3" s="537"/>
      <c r="L3" s="537"/>
      <c r="M3" s="537"/>
      <c r="N3" s="537"/>
    </row>
    <row r="4" spans="2:15" x14ac:dyDescent="0.3">
      <c r="B4" s="570"/>
      <c r="C4" s="534" t="s">
        <v>59</v>
      </c>
      <c r="D4" s="527"/>
      <c r="E4" s="534" t="s">
        <v>60</v>
      </c>
      <c r="F4" s="527"/>
      <c r="G4" s="534" t="s">
        <v>61</v>
      </c>
      <c r="H4" s="527"/>
      <c r="I4" s="534" t="s">
        <v>29</v>
      </c>
      <c r="J4" s="527"/>
      <c r="K4" s="534" t="s">
        <v>63</v>
      </c>
      <c r="L4" s="527"/>
      <c r="M4" s="529" t="s">
        <v>64</v>
      </c>
      <c r="N4" s="12" t="s">
        <v>65</v>
      </c>
    </row>
    <row r="5" spans="2:15" ht="66.599999999999994" thickBot="1" x14ac:dyDescent="0.35">
      <c r="B5" s="570"/>
      <c r="C5" s="535"/>
      <c r="D5" s="528"/>
      <c r="E5" s="535"/>
      <c r="F5" s="528"/>
      <c r="G5" s="535"/>
      <c r="H5" s="528"/>
      <c r="I5" s="535" t="s">
        <v>62</v>
      </c>
      <c r="J5" s="528"/>
      <c r="K5" s="535"/>
      <c r="L5" s="528"/>
      <c r="M5" s="530"/>
      <c r="N5" s="15" t="s">
        <v>66</v>
      </c>
    </row>
    <row r="6" spans="2:15" ht="15" thickBot="1" x14ac:dyDescent="0.35">
      <c r="B6" s="571"/>
      <c r="C6" s="16" t="s">
        <v>30</v>
      </c>
      <c r="D6" s="16" t="s">
        <v>31</v>
      </c>
      <c r="E6" s="16" t="s">
        <v>30</v>
      </c>
      <c r="F6" s="16" t="s">
        <v>31</v>
      </c>
      <c r="G6" s="16" t="s">
        <v>30</v>
      </c>
      <c r="H6" s="16" t="s">
        <v>31</v>
      </c>
      <c r="I6" s="16" t="s">
        <v>30</v>
      </c>
      <c r="J6" s="16" t="s">
        <v>31</v>
      </c>
      <c r="K6" s="16" t="s">
        <v>30</v>
      </c>
      <c r="L6" s="14" t="s">
        <v>31</v>
      </c>
      <c r="M6" s="15" t="s">
        <v>30</v>
      </c>
      <c r="N6" s="15" t="s">
        <v>30</v>
      </c>
    </row>
    <row r="7" spans="2:15" x14ac:dyDescent="0.3">
      <c r="B7" s="17"/>
      <c r="C7" s="18" t="s">
        <v>67</v>
      </c>
      <c r="D7" s="18" t="s">
        <v>32</v>
      </c>
      <c r="E7" s="18" t="s">
        <v>67</v>
      </c>
      <c r="F7" s="18" t="s">
        <v>32</v>
      </c>
      <c r="G7" s="18" t="s">
        <v>67</v>
      </c>
      <c r="H7" s="18" t="s">
        <v>32</v>
      </c>
      <c r="I7" s="18" t="s">
        <v>67</v>
      </c>
      <c r="J7" s="18" t="s">
        <v>32</v>
      </c>
      <c r="K7" s="18" t="s">
        <v>67</v>
      </c>
      <c r="L7" s="19" t="s">
        <v>32</v>
      </c>
      <c r="M7" s="20" t="s">
        <v>67</v>
      </c>
      <c r="N7" s="20" t="s">
        <v>67</v>
      </c>
    </row>
    <row r="8" spans="2:15" x14ac:dyDescent="0.3">
      <c r="B8" s="22" t="s">
        <v>79</v>
      </c>
      <c r="C8" s="25">
        <v>3950</v>
      </c>
      <c r="D8" s="45">
        <v>6.16</v>
      </c>
      <c r="E8" s="25">
        <v>1203</v>
      </c>
      <c r="F8" s="45">
        <v>1.94</v>
      </c>
      <c r="G8" s="25">
        <v>2924</v>
      </c>
      <c r="H8" s="23">
        <v>4.6500000000000004</v>
      </c>
      <c r="I8" s="48">
        <v>2719</v>
      </c>
      <c r="J8" s="45">
        <v>4.3151880653864465</v>
      </c>
      <c r="K8" s="48">
        <v>10796</v>
      </c>
      <c r="L8" s="51">
        <v>16.823536744997821</v>
      </c>
      <c r="M8" s="42">
        <v>4084</v>
      </c>
      <c r="N8" s="42">
        <v>6712</v>
      </c>
    </row>
    <row r="9" spans="2:15" x14ac:dyDescent="0.3">
      <c r="B9" s="22" t="s">
        <v>80</v>
      </c>
      <c r="C9" s="23">
        <v>680</v>
      </c>
      <c r="D9" s="45">
        <v>3.5</v>
      </c>
      <c r="E9" s="25">
        <v>1938</v>
      </c>
      <c r="F9" s="45">
        <v>9.69</v>
      </c>
      <c r="G9" s="23">
        <v>-424</v>
      </c>
      <c r="H9" s="23">
        <v>-2.1800000000000002</v>
      </c>
      <c r="I9" s="48">
        <v>1580</v>
      </c>
      <c r="J9" s="45">
        <v>7.2165890198227816</v>
      </c>
      <c r="K9" s="48">
        <v>3774</v>
      </c>
      <c r="L9" s="51">
        <v>19.447593527774913</v>
      </c>
      <c r="M9" s="42">
        <v>2084</v>
      </c>
      <c r="N9" s="42">
        <v>1690</v>
      </c>
    </row>
    <row r="10" spans="2:15" x14ac:dyDescent="0.3">
      <c r="B10" s="22" t="s">
        <v>81</v>
      </c>
      <c r="C10" s="25">
        <v>4459</v>
      </c>
      <c r="D10" s="45">
        <v>3.27</v>
      </c>
      <c r="E10" s="25">
        <v>7163</v>
      </c>
      <c r="F10" s="45">
        <v>5.26</v>
      </c>
      <c r="G10" s="25">
        <v>11174</v>
      </c>
      <c r="H10" s="23">
        <v>8.2899999999999991</v>
      </c>
      <c r="I10" s="48">
        <v>8254</v>
      </c>
      <c r="J10" s="45">
        <v>6.2233280554927237</v>
      </c>
      <c r="K10" s="48">
        <v>31050</v>
      </c>
      <c r="L10" s="51">
        <v>22.798193766290982</v>
      </c>
      <c r="M10" s="42">
        <v>11019</v>
      </c>
      <c r="N10" s="42">
        <v>20031</v>
      </c>
    </row>
    <row r="11" spans="2:15" x14ac:dyDescent="0.3">
      <c r="B11" s="22" t="s">
        <v>82</v>
      </c>
      <c r="C11" s="25">
        <v>7077</v>
      </c>
      <c r="D11" s="45">
        <v>5.23</v>
      </c>
      <c r="E11" s="25">
        <v>2747</v>
      </c>
      <c r="F11" s="45">
        <v>2.09</v>
      </c>
      <c r="G11" s="25">
        <v>11255</v>
      </c>
      <c r="H11" s="23">
        <v>8.51</v>
      </c>
      <c r="I11" s="48">
        <v>6852</v>
      </c>
      <c r="J11" s="45">
        <v>5.4709644451186898</v>
      </c>
      <c r="K11" s="48">
        <v>27931</v>
      </c>
      <c r="L11" s="51">
        <v>20.656884642122858</v>
      </c>
      <c r="M11" s="42">
        <v>8350</v>
      </c>
      <c r="N11" s="42">
        <v>19581</v>
      </c>
    </row>
    <row r="12" spans="2:15" x14ac:dyDescent="0.3">
      <c r="B12" s="22" t="s">
        <v>83</v>
      </c>
      <c r="C12" s="25">
        <v>2019</v>
      </c>
      <c r="D12" s="45">
        <v>4.34</v>
      </c>
      <c r="E12" s="25">
        <v>1611</v>
      </c>
      <c r="F12" s="45">
        <v>3.5</v>
      </c>
      <c r="G12" s="25">
        <v>3809</v>
      </c>
      <c r="H12" s="23">
        <v>8.23</v>
      </c>
      <c r="I12" s="48">
        <v>10198</v>
      </c>
      <c r="J12" s="45">
        <v>22.972607677058928</v>
      </c>
      <c r="K12" s="48">
        <v>17637</v>
      </c>
      <c r="L12" s="51">
        <v>37.942903857324183</v>
      </c>
      <c r="M12" s="42">
        <v>12706</v>
      </c>
      <c r="N12" s="42">
        <v>4931</v>
      </c>
    </row>
    <row r="13" spans="2:15" ht="15" thickBot="1" x14ac:dyDescent="0.35">
      <c r="B13" s="28" t="s">
        <v>39</v>
      </c>
      <c r="C13" s="29">
        <v>18185</v>
      </c>
      <c r="D13" s="47">
        <v>4.53</v>
      </c>
      <c r="E13" s="29">
        <v>14662</v>
      </c>
      <c r="F13" s="47">
        <v>3.7</v>
      </c>
      <c r="G13" s="29">
        <v>28738</v>
      </c>
      <c r="H13" s="30">
        <v>7.26</v>
      </c>
      <c r="I13" s="29">
        <v>29603</v>
      </c>
      <c r="J13" s="47">
        <v>7.6460150476923516</v>
      </c>
      <c r="K13" s="29">
        <v>91188</v>
      </c>
      <c r="L13" s="53">
        <v>22.713527785388695</v>
      </c>
      <c r="M13" s="32">
        <v>38243</v>
      </c>
      <c r="N13" s="32">
        <v>52945</v>
      </c>
    </row>
    <row r="15" spans="2:15" x14ac:dyDescent="0.3">
      <c r="O15" s="3"/>
    </row>
    <row r="16" spans="2:15" x14ac:dyDescent="0.3">
      <c r="O16" s="3"/>
    </row>
    <row r="17" spans="15:15" x14ac:dyDescent="0.3">
      <c r="O17" s="3"/>
    </row>
    <row r="18" spans="15:15" x14ac:dyDescent="0.3">
      <c r="O18" s="3"/>
    </row>
    <row r="19" spans="15:15" x14ac:dyDescent="0.3">
      <c r="O19" s="3"/>
    </row>
    <row r="20" spans="15:15" x14ac:dyDescent="0.3">
      <c r="O20" s="3"/>
    </row>
  </sheetData>
  <mergeCells count="12">
    <mergeCell ref="I5:J5"/>
    <mergeCell ref="K4:L5"/>
    <mergeCell ref="M4:M5"/>
    <mergeCell ref="B2:B6"/>
    <mergeCell ref="C2:D3"/>
    <mergeCell ref="E2:F3"/>
    <mergeCell ref="G2:H3"/>
    <mergeCell ref="C4:D5"/>
    <mergeCell ref="E4:F5"/>
    <mergeCell ref="G4:H5"/>
    <mergeCell ref="I4:J4"/>
    <mergeCell ref="I2:N3"/>
  </mergeCells>
  <pageMargins left="0.511811024" right="0.511811024" top="0.78740157499999996" bottom="0.78740157499999996" header="0.31496062000000002" footer="0.3149606200000000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B1:N17"/>
  <sheetViews>
    <sheetView showGridLines="0" workbookViewId="0"/>
  </sheetViews>
  <sheetFormatPr defaultRowHeight="14.4" x14ac:dyDescent="0.3"/>
  <cols>
    <col min="2" max="2" width="16.6640625" customWidth="1"/>
    <col min="10" max="10" width="10" bestFit="1" customWidth="1"/>
    <col min="12" max="12" width="10" bestFit="1" customWidth="1"/>
    <col min="13" max="13" width="11.6640625" customWidth="1"/>
    <col min="14" max="14" width="13.33203125" customWidth="1"/>
  </cols>
  <sheetData>
    <row r="1" spans="2:14" ht="15" thickBot="1" x14ac:dyDescent="0.35">
      <c r="B1" s="516" t="s">
        <v>84</v>
      </c>
      <c r="C1" s="516"/>
      <c r="D1" s="516"/>
      <c r="E1" s="516"/>
      <c r="F1" s="516"/>
      <c r="G1" s="516"/>
      <c r="H1" s="516"/>
      <c r="I1" s="516"/>
      <c r="J1" s="516"/>
      <c r="K1" s="516"/>
      <c r="L1" s="516"/>
      <c r="M1" s="516"/>
      <c r="N1" s="516"/>
    </row>
    <row r="2" spans="2:14" x14ac:dyDescent="0.3">
      <c r="B2" s="569" t="s">
        <v>85</v>
      </c>
      <c r="C2" s="534" t="s">
        <v>78</v>
      </c>
      <c r="D2" s="527"/>
      <c r="E2" s="534" t="s">
        <v>57</v>
      </c>
      <c r="F2" s="527"/>
      <c r="G2" s="534" t="s">
        <v>58</v>
      </c>
      <c r="H2" s="527"/>
      <c r="I2" s="534" t="s">
        <v>115</v>
      </c>
      <c r="J2" s="536"/>
      <c r="K2" s="536"/>
      <c r="L2" s="536"/>
      <c r="M2" s="536"/>
      <c r="N2" s="536"/>
    </row>
    <row r="3" spans="2:14" ht="15" thickBot="1" x14ac:dyDescent="0.35">
      <c r="B3" s="570"/>
      <c r="C3" s="535"/>
      <c r="D3" s="528"/>
      <c r="E3" s="535"/>
      <c r="F3" s="528"/>
      <c r="G3" s="535"/>
      <c r="H3" s="528"/>
      <c r="I3" s="535"/>
      <c r="J3" s="537"/>
      <c r="K3" s="537"/>
      <c r="L3" s="537"/>
      <c r="M3" s="537"/>
      <c r="N3" s="537"/>
    </row>
    <row r="4" spans="2:14" x14ac:dyDescent="0.3">
      <c r="B4" s="570"/>
      <c r="C4" s="534" t="s">
        <v>59</v>
      </c>
      <c r="D4" s="527"/>
      <c r="E4" s="534" t="s">
        <v>60</v>
      </c>
      <c r="F4" s="527"/>
      <c r="G4" s="534" t="s">
        <v>61</v>
      </c>
      <c r="H4" s="527"/>
      <c r="I4" s="534" t="s">
        <v>29</v>
      </c>
      <c r="J4" s="527"/>
      <c r="K4" s="534" t="s">
        <v>63</v>
      </c>
      <c r="L4" s="527"/>
      <c r="M4" s="529" t="s">
        <v>64</v>
      </c>
      <c r="N4" s="12" t="s">
        <v>65</v>
      </c>
    </row>
    <row r="5" spans="2:14" ht="53.4" thickBot="1" x14ac:dyDescent="0.35">
      <c r="B5" s="570"/>
      <c r="C5" s="535"/>
      <c r="D5" s="528"/>
      <c r="E5" s="535"/>
      <c r="F5" s="528"/>
      <c r="G5" s="535"/>
      <c r="H5" s="528"/>
      <c r="I5" s="535" t="s">
        <v>62</v>
      </c>
      <c r="J5" s="528"/>
      <c r="K5" s="535"/>
      <c r="L5" s="528"/>
      <c r="M5" s="530"/>
      <c r="N5" s="38" t="s">
        <v>66</v>
      </c>
    </row>
    <row r="6" spans="2:14" ht="15" thickBot="1" x14ac:dyDescent="0.35">
      <c r="B6" s="571"/>
      <c r="C6" s="39" t="s">
        <v>30</v>
      </c>
      <c r="D6" s="39" t="s">
        <v>31</v>
      </c>
      <c r="E6" s="39" t="s">
        <v>30</v>
      </c>
      <c r="F6" s="39" t="s">
        <v>31</v>
      </c>
      <c r="G6" s="39" t="s">
        <v>30</v>
      </c>
      <c r="H6" s="39" t="s">
        <v>31</v>
      </c>
      <c r="I6" s="39" t="s">
        <v>30</v>
      </c>
      <c r="J6" s="39" t="s">
        <v>31</v>
      </c>
      <c r="K6" s="39" t="s">
        <v>30</v>
      </c>
      <c r="L6" s="37" t="s">
        <v>31</v>
      </c>
      <c r="M6" s="38" t="s">
        <v>30</v>
      </c>
      <c r="N6" s="38" t="s">
        <v>30</v>
      </c>
    </row>
    <row r="7" spans="2:14" x14ac:dyDescent="0.3">
      <c r="B7" s="17"/>
      <c r="C7" s="18" t="s">
        <v>67</v>
      </c>
      <c r="D7" s="18" t="s">
        <v>32</v>
      </c>
      <c r="E7" s="18" t="s">
        <v>67</v>
      </c>
      <c r="F7" s="18" t="s">
        <v>32</v>
      </c>
      <c r="G7" s="18" t="s">
        <v>67</v>
      </c>
      <c r="H7" s="18" t="s">
        <v>32</v>
      </c>
      <c r="I7" s="18" t="s">
        <v>67</v>
      </c>
      <c r="J7" s="18" t="s">
        <v>32</v>
      </c>
      <c r="K7" s="18" t="s">
        <v>67</v>
      </c>
      <c r="L7" s="19" t="s">
        <v>32</v>
      </c>
      <c r="M7" s="20" t="s">
        <v>67</v>
      </c>
      <c r="N7" s="20" t="s">
        <v>67</v>
      </c>
    </row>
    <row r="8" spans="2:14" x14ac:dyDescent="0.3">
      <c r="B8" s="63" t="s">
        <v>86</v>
      </c>
      <c r="C8" s="64" t="s">
        <v>41</v>
      </c>
      <c r="D8" s="64" t="s">
        <v>41</v>
      </c>
      <c r="E8" s="23" t="s">
        <v>41</v>
      </c>
      <c r="F8" s="23" t="s">
        <v>41</v>
      </c>
      <c r="G8" s="23" t="s">
        <v>41</v>
      </c>
      <c r="H8" s="23" t="s">
        <v>41</v>
      </c>
      <c r="I8" s="44">
        <v>0</v>
      </c>
      <c r="J8" s="45">
        <v>0</v>
      </c>
      <c r="K8" s="44">
        <v>0</v>
      </c>
      <c r="L8" s="51">
        <v>0</v>
      </c>
      <c r="M8" s="70">
        <v>0</v>
      </c>
      <c r="N8" s="42">
        <v>0</v>
      </c>
    </row>
    <row r="9" spans="2:14" x14ac:dyDescent="0.3">
      <c r="B9" s="63" t="s">
        <v>87</v>
      </c>
      <c r="C9" s="64">
        <v>142</v>
      </c>
      <c r="D9" s="64">
        <v>0.38</v>
      </c>
      <c r="E9" s="23">
        <v>620</v>
      </c>
      <c r="F9" s="23">
        <v>1.98</v>
      </c>
      <c r="G9" s="23">
        <v>352</v>
      </c>
      <c r="H9" s="23">
        <v>1.03</v>
      </c>
      <c r="I9" s="48">
        <v>432</v>
      </c>
      <c r="J9" s="45">
        <v>1.1925465838509317</v>
      </c>
      <c r="K9" s="48">
        <v>1546</v>
      </c>
      <c r="L9" s="51">
        <v>4.125747224594364</v>
      </c>
      <c r="M9" s="42">
        <v>1350</v>
      </c>
      <c r="N9" s="42">
        <v>196</v>
      </c>
    </row>
    <row r="10" spans="2:14" x14ac:dyDescent="0.3">
      <c r="B10" s="63" t="s">
        <v>88</v>
      </c>
      <c r="C10" s="65">
        <v>3157</v>
      </c>
      <c r="D10" s="64">
        <v>2.56</v>
      </c>
      <c r="E10" s="23">
        <v>737</v>
      </c>
      <c r="F10" s="23">
        <v>0.73</v>
      </c>
      <c r="G10" s="25">
        <v>3816</v>
      </c>
      <c r="H10" s="23">
        <v>4.3499999999999996</v>
      </c>
      <c r="I10" s="48">
        <v>3716</v>
      </c>
      <c r="J10" s="45">
        <v>4.9174904389482181</v>
      </c>
      <c r="K10" s="48">
        <v>11426</v>
      </c>
      <c r="L10" s="51">
        <v>9.2714909362371998</v>
      </c>
      <c r="M10" s="42">
        <v>7458</v>
      </c>
      <c r="N10" s="42">
        <v>3968</v>
      </c>
    </row>
    <row r="11" spans="2:14" ht="26.4" x14ac:dyDescent="0.3">
      <c r="B11" s="63" t="s">
        <v>89</v>
      </c>
      <c r="C11" s="65">
        <v>14886</v>
      </c>
      <c r="D11" s="64">
        <v>6.84</v>
      </c>
      <c r="E11" s="25">
        <v>13305</v>
      </c>
      <c r="F11" s="23">
        <v>5.61</v>
      </c>
      <c r="G11" s="25">
        <v>24570</v>
      </c>
      <c r="H11" s="23">
        <v>10.130000000000001</v>
      </c>
      <c r="I11" s="48">
        <v>25455</v>
      </c>
      <c r="J11" s="45">
        <v>10.862839317034451</v>
      </c>
      <c r="K11" s="48">
        <v>78216</v>
      </c>
      <c r="L11" s="51">
        <v>35.926196414545757</v>
      </c>
      <c r="M11" s="42">
        <v>29435</v>
      </c>
      <c r="N11" s="42">
        <v>48781</v>
      </c>
    </row>
    <row r="12" spans="2:14" ht="15" thickBot="1" x14ac:dyDescent="0.35">
      <c r="B12" s="66" t="s">
        <v>90</v>
      </c>
      <c r="C12" s="67">
        <v>18185</v>
      </c>
      <c r="D12" s="68">
        <v>4.53</v>
      </c>
      <c r="E12" s="29">
        <v>14662</v>
      </c>
      <c r="F12" s="30">
        <v>3.7</v>
      </c>
      <c r="G12" s="29">
        <v>28738</v>
      </c>
      <c r="H12" s="30">
        <v>7.26</v>
      </c>
      <c r="I12" s="29">
        <v>29603</v>
      </c>
      <c r="J12" s="47">
        <v>7.6460150476923516</v>
      </c>
      <c r="K12" s="29">
        <v>91188</v>
      </c>
      <c r="L12" s="53">
        <v>22.713527785388695</v>
      </c>
      <c r="M12" s="32">
        <v>38243</v>
      </c>
      <c r="N12" s="32">
        <v>52945</v>
      </c>
    </row>
    <row r="14" spans="2:14" x14ac:dyDescent="0.3">
      <c r="G14" s="2"/>
    </row>
    <row r="15" spans="2:14" x14ac:dyDescent="0.3">
      <c r="G15" s="2"/>
    </row>
    <row r="16" spans="2:14" x14ac:dyDescent="0.3">
      <c r="G16" s="2"/>
    </row>
    <row r="17" spans="7:7" x14ac:dyDescent="0.3">
      <c r="G17" s="2"/>
    </row>
  </sheetData>
  <mergeCells count="12">
    <mergeCell ref="I5:J5"/>
    <mergeCell ref="K4:L5"/>
    <mergeCell ref="M4:M5"/>
    <mergeCell ref="B2:B6"/>
    <mergeCell ref="C2:D3"/>
    <mergeCell ref="E2:F3"/>
    <mergeCell ref="G2:H3"/>
    <mergeCell ref="C4:D5"/>
    <mergeCell ref="E4:F5"/>
    <mergeCell ref="G4:H5"/>
    <mergeCell ref="I4:J4"/>
    <mergeCell ref="I2:N3"/>
  </mergeCells>
  <pageMargins left="0.511811024" right="0.511811024" top="0.78740157499999996" bottom="0.78740157499999996" header="0.31496062000000002" footer="0.3149606200000000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B1:O29"/>
  <sheetViews>
    <sheetView showGridLines="0" workbookViewId="0"/>
  </sheetViews>
  <sheetFormatPr defaultRowHeight="14.4" x14ac:dyDescent="0.3"/>
  <cols>
    <col min="2" max="2" width="20.44140625" customWidth="1"/>
    <col min="3" max="13" width="11.6640625" customWidth="1"/>
    <col min="14" max="14" width="13" customWidth="1"/>
    <col min="15" max="15" width="11.6640625" customWidth="1"/>
  </cols>
  <sheetData>
    <row r="1" spans="2:14" ht="15" thickBot="1" x14ac:dyDescent="0.35">
      <c r="B1" s="516" t="s">
        <v>91</v>
      </c>
      <c r="C1" s="516"/>
      <c r="D1" s="516"/>
      <c r="E1" s="516"/>
      <c r="F1" s="516"/>
      <c r="G1" s="516"/>
      <c r="H1" s="516"/>
      <c r="I1" s="516"/>
      <c r="J1" s="516"/>
      <c r="K1" s="516"/>
      <c r="L1" s="516"/>
      <c r="M1" s="516"/>
      <c r="N1" s="516"/>
    </row>
    <row r="2" spans="2:14" x14ac:dyDescent="0.3">
      <c r="B2" s="569" t="s">
        <v>42</v>
      </c>
      <c r="C2" s="534" t="s">
        <v>78</v>
      </c>
      <c r="D2" s="527"/>
      <c r="E2" s="534" t="s">
        <v>57</v>
      </c>
      <c r="F2" s="527"/>
      <c r="G2" s="534" t="s">
        <v>58</v>
      </c>
      <c r="H2" s="527"/>
      <c r="I2" s="534" t="s">
        <v>56</v>
      </c>
      <c r="J2" s="536"/>
      <c r="K2" s="536"/>
      <c r="L2" s="536"/>
      <c r="M2" s="536"/>
      <c r="N2" s="536"/>
    </row>
    <row r="3" spans="2:14" ht="15" thickBot="1" x14ac:dyDescent="0.35">
      <c r="B3" s="570"/>
      <c r="C3" s="535"/>
      <c r="D3" s="528"/>
      <c r="E3" s="535"/>
      <c r="F3" s="528"/>
      <c r="G3" s="535"/>
      <c r="H3" s="528"/>
      <c r="I3" s="535">
        <v>2022</v>
      </c>
      <c r="J3" s="537"/>
      <c r="K3" s="537"/>
      <c r="L3" s="537"/>
      <c r="M3" s="537"/>
      <c r="N3" s="537"/>
    </row>
    <row r="4" spans="2:14" x14ac:dyDescent="0.3">
      <c r="B4" s="570"/>
      <c r="C4" s="534" t="s">
        <v>59</v>
      </c>
      <c r="D4" s="527"/>
      <c r="E4" s="534" t="s">
        <v>60</v>
      </c>
      <c r="F4" s="527"/>
      <c r="G4" s="534" t="s">
        <v>61</v>
      </c>
      <c r="H4" s="527"/>
      <c r="I4" s="534" t="s">
        <v>29</v>
      </c>
      <c r="J4" s="527"/>
      <c r="K4" s="534" t="s">
        <v>63</v>
      </c>
      <c r="L4" s="527"/>
      <c r="M4" s="529" t="s">
        <v>64</v>
      </c>
      <c r="N4" s="12" t="s">
        <v>65</v>
      </c>
    </row>
    <row r="5" spans="2:14" ht="59.25" customHeight="1" thickBot="1" x14ac:dyDescent="0.35">
      <c r="B5" s="570"/>
      <c r="C5" s="535"/>
      <c r="D5" s="528"/>
      <c r="E5" s="535"/>
      <c r="F5" s="528"/>
      <c r="G5" s="535"/>
      <c r="H5" s="528"/>
      <c r="I5" s="535" t="s">
        <v>62</v>
      </c>
      <c r="J5" s="528"/>
      <c r="K5" s="535"/>
      <c r="L5" s="528"/>
      <c r="M5" s="530"/>
      <c r="N5" s="38" t="s">
        <v>66</v>
      </c>
    </row>
    <row r="6" spans="2:14" ht="15" thickBot="1" x14ac:dyDescent="0.35">
      <c r="B6" s="571"/>
      <c r="C6" s="39" t="s">
        <v>30</v>
      </c>
      <c r="D6" s="39" t="s">
        <v>31</v>
      </c>
      <c r="E6" s="39" t="s">
        <v>30</v>
      </c>
      <c r="F6" s="39" t="s">
        <v>31</v>
      </c>
      <c r="G6" s="39" t="s">
        <v>30</v>
      </c>
      <c r="H6" s="39" t="s">
        <v>31</v>
      </c>
      <c r="I6" s="39" t="s">
        <v>30</v>
      </c>
      <c r="J6" s="39" t="s">
        <v>31</v>
      </c>
      <c r="K6" s="39" t="s">
        <v>30</v>
      </c>
      <c r="L6" s="37" t="s">
        <v>31</v>
      </c>
      <c r="M6" s="38" t="s">
        <v>30</v>
      </c>
      <c r="N6" s="38" t="s">
        <v>30</v>
      </c>
    </row>
    <row r="7" spans="2:14" x14ac:dyDescent="0.3">
      <c r="B7" s="17" t="s">
        <v>43</v>
      </c>
      <c r="C7" s="18" t="s">
        <v>67</v>
      </c>
      <c r="D7" s="18" t="s">
        <v>32</v>
      </c>
      <c r="E7" s="18" t="s">
        <v>67</v>
      </c>
      <c r="F7" s="18" t="s">
        <v>32</v>
      </c>
      <c r="G7" s="18" t="s">
        <v>67</v>
      </c>
      <c r="H7" s="18" t="s">
        <v>32</v>
      </c>
      <c r="I7" s="18" t="s">
        <v>67</v>
      </c>
      <c r="J7" s="18" t="s">
        <v>32</v>
      </c>
      <c r="K7" s="18" t="s">
        <v>67</v>
      </c>
      <c r="L7" s="19" t="s">
        <v>32</v>
      </c>
      <c r="M7" s="20" t="s">
        <v>67</v>
      </c>
      <c r="N7" s="20" t="s">
        <v>67</v>
      </c>
    </row>
    <row r="8" spans="2:14" x14ac:dyDescent="0.3">
      <c r="B8" s="63" t="s">
        <v>92</v>
      </c>
      <c r="C8" s="23">
        <v>129</v>
      </c>
      <c r="D8" s="45">
        <v>0.42</v>
      </c>
      <c r="E8" s="25">
        <v>1614</v>
      </c>
      <c r="F8" s="45">
        <v>5.14</v>
      </c>
      <c r="G8" s="25">
        <v>2823</v>
      </c>
      <c r="H8" s="45">
        <v>8.5299999999999994</v>
      </c>
      <c r="I8" s="48">
        <v>10463</v>
      </c>
      <c r="J8" s="45">
        <v>30.132765026063417</v>
      </c>
      <c r="K8" s="48">
        <v>15029</v>
      </c>
      <c r="L8" s="51">
        <v>47.570664387680814</v>
      </c>
      <c r="M8" s="42">
        <v>2553</v>
      </c>
      <c r="N8" s="42">
        <v>12476</v>
      </c>
    </row>
    <row r="9" spans="2:14" x14ac:dyDescent="0.3">
      <c r="B9" s="63" t="s">
        <v>93</v>
      </c>
      <c r="C9" s="25">
        <v>1479</v>
      </c>
      <c r="D9" s="45">
        <v>6.2</v>
      </c>
      <c r="E9" s="25">
        <v>1005</v>
      </c>
      <c r="F9" s="45">
        <v>4.41</v>
      </c>
      <c r="G9" s="25">
        <v>2940</v>
      </c>
      <c r="H9" s="45">
        <v>12.78</v>
      </c>
      <c r="I9" s="48">
        <v>3750</v>
      </c>
      <c r="J9" s="45">
        <v>16.570923552806011</v>
      </c>
      <c r="K9" s="48">
        <v>9174</v>
      </c>
      <c r="L9" s="51">
        <v>37.36254785371019</v>
      </c>
      <c r="M9" s="42">
        <v>2311</v>
      </c>
      <c r="N9" s="42">
        <v>6863</v>
      </c>
    </row>
    <row r="10" spans="2:14" x14ac:dyDescent="0.3">
      <c r="B10" s="63" t="s">
        <v>94</v>
      </c>
      <c r="C10" s="23">
        <v>466</v>
      </c>
      <c r="D10" s="45">
        <v>2.8</v>
      </c>
      <c r="E10" s="23">
        <v>491</v>
      </c>
      <c r="F10" s="45">
        <v>3</v>
      </c>
      <c r="G10" s="25">
        <v>3837</v>
      </c>
      <c r="H10" s="45">
        <v>22.93</v>
      </c>
      <c r="I10" s="48">
        <v>1498</v>
      </c>
      <c r="J10" s="45">
        <v>8.2212831348444109</v>
      </c>
      <c r="K10" s="48">
        <v>6292</v>
      </c>
      <c r="L10" s="51">
        <v>36.836250804987998</v>
      </c>
      <c r="M10" s="42">
        <v>1722</v>
      </c>
      <c r="N10" s="42">
        <v>4570</v>
      </c>
    </row>
    <row r="11" spans="2:14" x14ac:dyDescent="0.3">
      <c r="B11" s="63" t="s">
        <v>46</v>
      </c>
      <c r="C11" s="23">
        <v>713</v>
      </c>
      <c r="D11" s="45">
        <v>2.84</v>
      </c>
      <c r="E11" s="23">
        <v>672</v>
      </c>
      <c r="F11" s="45">
        <v>2.68</v>
      </c>
      <c r="G11" s="25">
        <v>3393</v>
      </c>
      <c r="H11" s="45">
        <v>12.2</v>
      </c>
      <c r="I11" s="48">
        <v>3761</v>
      </c>
      <c r="J11" s="45">
        <v>14.867963314358001</v>
      </c>
      <c r="K11" s="48">
        <v>8539</v>
      </c>
      <c r="L11" s="51">
        <v>33.145718500116452</v>
      </c>
      <c r="M11" s="42">
        <v>2652</v>
      </c>
      <c r="N11" s="42">
        <v>5887</v>
      </c>
    </row>
    <row r="12" spans="2:14" x14ac:dyDescent="0.3">
      <c r="B12" s="63" t="s">
        <v>95</v>
      </c>
      <c r="C12" s="25">
        <v>2762</v>
      </c>
      <c r="D12" s="45">
        <v>6.1</v>
      </c>
      <c r="E12" s="25">
        <v>1489</v>
      </c>
      <c r="F12" s="45">
        <v>3.52</v>
      </c>
      <c r="G12" s="25">
        <v>4976</v>
      </c>
      <c r="H12" s="45">
        <v>11.38</v>
      </c>
      <c r="I12" s="48">
        <v>3018</v>
      </c>
      <c r="J12" s="45">
        <v>6.973358903856373</v>
      </c>
      <c r="K12" s="48">
        <v>12245</v>
      </c>
      <c r="L12" s="51">
        <v>26.255414040053175</v>
      </c>
      <c r="M12" s="42">
        <v>4252</v>
      </c>
      <c r="N12" s="42">
        <v>7993</v>
      </c>
    </row>
    <row r="13" spans="2:14" x14ac:dyDescent="0.3">
      <c r="B13" s="63" t="s">
        <v>96</v>
      </c>
      <c r="C13" s="25">
        <v>3085</v>
      </c>
      <c r="D13" s="45">
        <v>6.79</v>
      </c>
      <c r="E13" s="25">
        <v>1205</v>
      </c>
      <c r="F13" s="45">
        <v>2.78</v>
      </c>
      <c r="G13" s="25">
        <v>4223</v>
      </c>
      <c r="H13" s="45">
        <v>9.48</v>
      </c>
      <c r="I13" s="48">
        <v>423</v>
      </c>
      <c r="J13" s="45">
        <v>1.012979548828967</v>
      </c>
      <c r="K13" s="48">
        <v>8936</v>
      </c>
      <c r="L13" s="51">
        <v>17.286004449173035</v>
      </c>
      <c r="M13" s="42">
        <v>4262</v>
      </c>
      <c r="N13" s="42">
        <v>4674</v>
      </c>
    </row>
    <row r="14" spans="2:14" x14ac:dyDescent="0.3">
      <c r="B14" s="63" t="s">
        <v>49</v>
      </c>
      <c r="C14" s="25">
        <v>9551</v>
      </c>
      <c r="D14" s="45">
        <v>4.45</v>
      </c>
      <c r="E14" s="25">
        <v>8186</v>
      </c>
      <c r="F14" s="45">
        <v>3.82</v>
      </c>
      <c r="G14" s="25">
        <v>6546</v>
      </c>
      <c r="H14" s="45">
        <v>3.17</v>
      </c>
      <c r="I14" s="48">
        <v>6690</v>
      </c>
      <c r="J14" s="45">
        <v>3.3240253997277183</v>
      </c>
      <c r="K14" s="48">
        <v>30973</v>
      </c>
      <c r="L14" s="51">
        <v>15.171910437087002</v>
      </c>
      <c r="M14" s="42">
        <v>20491</v>
      </c>
      <c r="N14" s="42">
        <v>10482</v>
      </c>
    </row>
    <row r="15" spans="2:14" ht="15" thickBot="1" x14ac:dyDescent="0.35">
      <c r="B15" s="66" t="s">
        <v>97</v>
      </c>
      <c r="C15" s="29">
        <v>18185</v>
      </c>
      <c r="D15" s="47">
        <v>4.53</v>
      </c>
      <c r="E15" s="29">
        <v>14662</v>
      </c>
      <c r="F15" s="47">
        <v>3.7</v>
      </c>
      <c r="G15" s="29">
        <v>28738</v>
      </c>
      <c r="H15" s="47">
        <v>7.26</v>
      </c>
      <c r="I15" s="50">
        <v>29603</v>
      </c>
      <c r="J15" s="47">
        <v>7.6460150476923516</v>
      </c>
      <c r="K15" s="50">
        <v>91188</v>
      </c>
      <c r="L15" s="53">
        <v>22.713527785388695</v>
      </c>
      <c r="M15" s="72">
        <v>38243</v>
      </c>
      <c r="N15" s="72">
        <v>52945</v>
      </c>
    </row>
    <row r="21" spans="14:15" x14ac:dyDescent="0.3">
      <c r="N21" s="73"/>
      <c r="O21" s="74"/>
    </row>
    <row r="22" spans="14:15" x14ac:dyDescent="0.3">
      <c r="N22" s="73"/>
      <c r="O22" s="3"/>
    </row>
    <row r="23" spans="14:15" x14ac:dyDescent="0.3">
      <c r="N23" s="73"/>
      <c r="O23" s="3"/>
    </row>
    <row r="24" spans="14:15" x14ac:dyDescent="0.3">
      <c r="N24" s="73"/>
      <c r="O24" s="3"/>
    </row>
    <row r="25" spans="14:15" x14ac:dyDescent="0.3">
      <c r="N25" s="73"/>
      <c r="O25" s="3"/>
    </row>
    <row r="26" spans="14:15" x14ac:dyDescent="0.3">
      <c r="N26" s="73"/>
      <c r="O26" s="3"/>
    </row>
    <row r="27" spans="14:15" x14ac:dyDescent="0.3">
      <c r="N27" s="73"/>
      <c r="O27" s="3"/>
    </row>
    <row r="28" spans="14:15" x14ac:dyDescent="0.3">
      <c r="N28" s="73"/>
      <c r="O28" s="3"/>
    </row>
    <row r="29" spans="14:15" x14ac:dyDescent="0.3">
      <c r="O29" s="1"/>
    </row>
  </sheetData>
  <mergeCells count="13">
    <mergeCell ref="I5:J5"/>
    <mergeCell ref="K4:L5"/>
    <mergeCell ref="M4:M5"/>
    <mergeCell ref="B2:B6"/>
    <mergeCell ref="C2:D3"/>
    <mergeCell ref="E2:F3"/>
    <mergeCell ref="G2:H3"/>
    <mergeCell ref="I2:N2"/>
    <mergeCell ref="I3:N3"/>
    <mergeCell ref="C4:D5"/>
    <mergeCell ref="E4:F5"/>
    <mergeCell ref="G4:H5"/>
    <mergeCell ref="I4:J4"/>
  </mergeCells>
  <pageMargins left="0.511811024" right="0.511811024" top="0.78740157499999996" bottom="0.78740157499999996" header="0.31496062000000002" footer="0.3149606200000000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B1:M27"/>
  <sheetViews>
    <sheetView showGridLines="0" workbookViewId="0"/>
  </sheetViews>
  <sheetFormatPr defaultRowHeight="14.4" x14ac:dyDescent="0.3"/>
  <cols>
    <col min="2" max="2" width="24.5546875" customWidth="1"/>
    <col min="12" max="12" width="10" bestFit="1" customWidth="1"/>
  </cols>
  <sheetData>
    <row r="1" spans="2:13" ht="15" thickBot="1" x14ac:dyDescent="0.35">
      <c r="B1" s="516" t="s">
        <v>858</v>
      </c>
      <c r="C1" s="516"/>
      <c r="D1" s="516"/>
      <c r="E1" s="516"/>
      <c r="F1" s="516"/>
      <c r="G1" s="516"/>
      <c r="H1" s="516"/>
      <c r="I1" s="516"/>
      <c r="J1" s="516"/>
      <c r="K1" s="516"/>
      <c r="L1" s="516"/>
      <c r="M1" s="465"/>
    </row>
    <row r="2" spans="2:13" ht="15" thickBot="1" x14ac:dyDescent="0.35">
      <c r="B2" s="569" t="s">
        <v>28</v>
      </c>
      <c r="C2" s="531" t="s">
        <v>109</v>
      </c>
      <c r="D2" s="532"/>
      <c r="E2" s="531" t="s">
        <v>78</v>
      </c>
      <c r="F2" s="532"/>
      <c r="G2" s="531" t="s">
        <v>57</v>
      </c>
      <c r="H2" s="532"/>
      <c r="I2" s="531" t="s">
        <v>58</v>
      </c>
      <c r="J2" s="532"/>
      <c r="K2" s="531" t="s">
        <v>115</v>
      </c>
      <c r="L2" s="533"/>
    </row>
    <row r="3" spans="2:13" ht="15" thickBot="1" x14ac:dyDescent="0.35">
      <c r="B3" s="571"/>
      <c r="C3" s="283" t="s">
        <v>148</v>
      </c>
      <c r="D3" s="283" t="s">
        <v>31</v>
      </c>
      <c r="E3" s="285" t="s">
        <v>148</v>
      </c>
      <c r="F3" s="285" t="s">
        <v>31</v>
      </c>
      <c r="G3" s="285" t="s">
        <v>148</v>
      </c>
      <c r="H3" s="285" t="s">
        <v>31</v>
      </c>
      <c r="I3" s="285" t="s">
        <v>148</v>
      </c>
      <c r="J3" s="285" t="s">
        <v>31</v>
      </c>
      <c r="K3" s="285" t="s">
        <v>148</v>
      </c>
      <c r="L3" s="286" t="s">
        <v>31</v>
      </c>
    </row>
    <row r="4" spans="2:13" ht="26.4" x14ac:dyDescent="0.3">
      <c r="B4" s="293"/>
      <c r="C4" s="293" t="s">
        <v>152</v>
      </c>
      <c r="D4" s="293" t="s">
        <v>32</v>
      </c>
      <c r="E4" s="293" t="s">
        <v>152</v>
      </c>
      <c r="F4" s="293" t="s">
        <v>32</v>
      </c>
      <c r="G4" s="293" t="s">
        <v>152</v>
      </c>
      <c r="H4" s="293" t="s">
        <v>32</v>
      </c>
      <c r="I4" s="293" t="s">
        <v>152</v>
      </c>
      <c r="J4" s="293" t="s">
        <v>32</v>
      </c>
      <c r="K4" s="293" t="s">
        <v>152</v>
      </c>
      <c r="L4" s="305" t="s">
        <v>32</v>
      </c>
    </row>
    <row r="5" spans="2:13" x14ac:dyDescent="0.3">
      <c r="B5" s="301" t="s">
        <v>23</v>
      </c>
      <c r="C5" s="293"/>
      <c r="D5" s="293"/>
      <c r="E5" s="293"/>
      <c r="F5" s="293"/>
      <c r="G5" s="293"/>
      <c r="H5" s="293"/>
      <c r="I5" s="293"/>
      <c r="J5" s="293"/>
      <c r="K5" s="293"/>
      <c r="L5" s="305"/>
    </row>
    <row r="6" spans="2:13" x14ac:dyDescent="0.3">
      <c r="B6" s="306" t="s">
        <v>859</v>
      </c>
      <c r="C6" s="23">
        <v>66.98</v>
      </c>
      <c r="D6" s="23">
        <v>0.52</v>
      </c>
      <c r="E6" s="23">
        <v>83.17</v>
      </c>
      <c r="F6" s="23">
        <v>0.63</v>
      </c>
      <c r="G6" s="23">
        <v>107.29</v>
      </c>
      <c r="H6" s="23">
        <v>0.81</v>
      </c>
      <c r="I6" s="23">
        <v>91.87</v>
      </c>
      <c r="J6" s="23">
        <v>0.69</v>
      </c>
      <c r="K6" s="45">
        <v>83.760000000000062</v>
      </c>
      <c r="L6" s="295">
        <v>0.61538190265857362</v>
      </c>
    </row>
    <row r="7" spans="2:13" x14ac:dyDescent="0.3">
      <c r="B7" s="306" t="s">
        <v>860</v>
      </c>
      <c r="C7" s="23">
        <v>249</v>
      </c>
      <c r="D7" s="23">
        <v>0.99</v>
      </c>
      <c r="E7" s="23">
        <v>210.41</v>
      </c>
      <c r="F7" s="23">
        <v>0.79</v>
      </c>
      <c r="G7" s="23">
        <v>356.64</v>
      </c>
      <c r="H7" s="23">
        <v>1.33</v>
      </c>
      <c r="I7" s="23">
        <v>156.22999999999999</v>
      </c>
      <c r="J7" s="23">
        <v>0.6</v>
      </c>
      <c r="K7" s="45">
        <v>335.78999999999945</v>
      </c>
      <c r="L7" s="295">
        <v>1.304965740714471</v>
      </c>
    </row>
    <row r="8" spans="2:13" x14ac:dyDescent="0.3">
      <c r="B8" s="306" t="s">
        <v>861</v>
      </c>
      <c r="C8" s="23">
        <v>79.599999999999994</v>
      </c>
      <c r="D8" s="23">
        <v>1.34</v>
      </c>
      <c r="E8" s="23">
        <v>136.30000000000001</v>
      </c>
      <c r="F8" s="23">
        <v>2.2799999999999998</v>
      </c>
      <c r="G8" s="23">
        <v>111.57</v>
      </c>
      <c r="H8" s="23">
        <v>1.82</v>
      </c>
      <c r="I8" s="23">
        <v>148.41999999999999</v>
      </c>
      <c r="J8" s="23">
        <v>2.39</v>
      </c>
      <c r="K8" s="45">
        <v>159.03</v>
      </c>
      <c r="L8" s="295">
        <v>2.6076391052402013</v>
      </c>
    </row>
    <row r="9" spans="2:13" x14ac:dyDescent="0.3">
      <c r="B9" s="301" t="s">
        <v>862</v>
      </c>
      <c r="C9" s="27">
        <v>395.58</v>
      </c>
      <c r="D9" s="27">
        <v>0.9</v>
      </c>
      <c r="E9" s="27">
        <v>429.88</v>
      </c>
      <c r="F9" s="27">
        <v>0.94</v>
      </c>
      <c r="G9" s="27">
        <v>575.5</v>
      </c>
      <c r="H9" s="27">
        <v>1.25</v>
      </c>
      <c r="I9" s="27">
        <v>396.52</v>
      </c>
      <c r="J9" s="27">
        <v>0.87</v>
      </c>
      <c r="K9" s="46">
        <v>578.57999999999947</v>
      </c>
      <c r="L9" s="52">
        <v>1.2732445024238905</v>
      </c>
    </row>
    <row r="10" spans="2:13" x14ac:dyDescent="0.3">
      <c r="B10" s="301" t="s">
        <v>22</v>
      </c>
      <c r="C10" s="27"/>
      <c r="D10" s="27"/>
      <c r="E10" s="27"/>
      <c r="F10" s="27"/>
      <c r="G10" s="27"/>
      <c r="H10" s="27"/>
      <c r="I10" s="27"/>
      <c r="J10" s="27"/>
      <c r="K10" s="27"/>
      <c r="L10" s="77"/>
    </row>
    <row r="11" spans="2:13" x14ac:dyDescent="0.3">
      <c r="B11" s="306" t="s">
        <v>863</v>
      </c>
      <c r="C11" s="23">
        <v>150.03</v>
      </c>
      <c r="D11" s="23">
        <v>1.61</v>
      </c>
      <c r="E11" s="23">
        <v>271.07</v>
      </c>
      <c r="F11" s="23">
        <v>3.15</v>
      </c>
      <c r="G11" s="23">
        <v>168.83</v>
      </c>
      <c r="H11" s="23">
        <v>2.09</v>
      </c>
      <c r="I11" s="23">
        <v>158.16999999999999</v>
      </c>
      <c r="J11" s="23">
        <v>2.2799999999999998</v>
      </c>
      <c r="K11" s="45">
        <v>253.99999999999997</v>
      </c>
      <c r="L11" s="295">
        <v>3.0430313384306094</v>
      </c>
    </row>
    <row r="12" spans="2:13" x14ac:dyDescent="0.3">
      <c r="B12" s="306" t="s">
        <v>864</v>
      </c>
      <c r="C12" s="23">
        <v>155.16999999999999</v>
      </c>
      <c r="D12" s="23">
        <v>1.31</v>
      </c>
      <c r="E12" s="23">
        <v>133.46</v>
      </c>
      <c r="F12" s="23">
        <v>1.06</v>
      </c>
      <c r="G12" s="23">
        <v>240.5</v>
      </c>
      <c r="H12" s="23">
        <v>1.83</v>
      </c>
      <c r="I12" s="23">
        <v>257.88</v>
      </c>
      <c r="J12" s="23">
        <v>1.94</v>
      </c>
      <c r="K12" s="45">
        <v>231.32</v>
      </c>
      <c r="L12" s="295">
        <v>2.1125538595295987</v>
      </c>
    </row>
    <row r="13" spans="2:13" x14ac:dyDescent="0.3">
      <c r="B13" s="301" t="s">
        <v>862</v>
      </c>
      <c r="C13" s="27">
        <v>305.2</v>
      </c>
      <c r="D13" s="27">
        <v>1.45</v>
      </c>
      <c r="E13" s="27">
        <v>404.53</v>
      </c>
      <c r="F13" s="27">
        <v>1.91</v>
      </c>
      <c r="G13" s="27">
        <v>409.33</v>
      </c>
      <c r="H13" s="27">
        <v>1.93</v>
      </c>
      <c r="I13" s="27">
        <v>416.05</v>
      </c>
      <c r="J13" s="27">
        <v>2.06</v>
      </c>
      <c r="K13" s="46">
        <v>485.31999999999994</v>
      </c>
      <c r="L13" s="52">
        <v>2.5150388252511302</v>
      </c>
    </row>
    <row r="14" spans="2:13" x14ac:dyDescent="0.3">
      <c r="B14" s="301" t="s">
        <v>20</v>
      </c>
      <c r="C14" s="27"/>
      <c r="D14" s="27"/>
      <c r="E14" s="27"/>
      <c r="F14" s="27"/>
      <c r="G14" s="27"/>
      <c r="H14" s="27"/>
      <c r="I14" s="27"/>
      <c r="J14" s="27"/>
      <c r="K14" s="27"/>
      <c r="L14" s="77"/>
    </row>
    <row r="15" spans="2:13" x14ac:dyDescent="0.3">
      <c r="B15" s="306" t="s">
        <v>865</v>
      </c>
      <c r="C15" s="23">
        <v>166.99</v>
      </c>
      <c r="D15" s="23">
        <v>0.78</v>
      </c>
      <c r="E15" s="23">
        <v>305.45999999999998</v>
      </c>
      <c r="F15" s="23">
        <v>1.47</v>
      </c>
      <c r="G15" s="23">
        <v>611.65</v>
      </c>
      <c r="H15" s="23">
        <v>2.95</v>
      </c>
      <c r="I15" s="23">
        <v>284.74</v>
      </c>
      <c r="J15" s="23">
        <v>1.39</v>
      </c>
      <c r="K15" s="23">
        <v>268.74999999999994</v>
      </c>
      <c r="L15" s="295">
        <v>1.3726119106451349</v>
      </c>
    </row>
    <row r="16" spans="2:13" x14ac:dyDescent="0.3">
      <c r="B16" s="306" t="s">
        <v>866</v>
      </c>
      <c r="C16" s="23">
        <v>324.49</v>
      </c>
      <c r="D16" s="23">
        <v>1.1299999999999999</v>
      </c>
      <c r="E16" s="23">
        <v>342.38</v>
      </c>
      <c r="F16" s="23">
        <v>1.2</v>
      </c>
      <c r="G16" s="23">
        <v>609.85</v>
      </c>
      <c r="H16" s="23">
        <v>2.0699999999999998</v>
      </c>
      <c r="I16" s="23">
        <v>682.31</v>
      </c>
      <c r="J16" s="23">
        <v>2.2599999999999998</v>
      </c>
      <c r="K16" s="23">
        <v>580.43999999999971</v>
      </c>
      <c r="L16" s="295">
        <v>1.6241876473427581</v>
      </c>
    </row>
    <row r="17" spans="2:12" x14ac:dyDescent="0.3">
      <c r="B17" s="306" t="s">
        <v>867</v>
      </c>
      <c r="C17" s="23">
        <v>204.18</v>
      </c>
      <c r="D17" s="23">
        <v>2.14</v>
      </c>
      <c r="E17" s="23">
        <v>200.96</v>
      </c>
      <c r="F17" s="23">
        <v>2.11</v>
      </c>
      <c r="G17" s="23">
        <v>204</v>
      </c>
      <c r="H17" s="23">
        <v>2.2200000000000002</v>
      </c>
      <c r="I17" s="23">
        <v>162.82</v>
      </c>
      <c r="J17" s="23">
        <v>1.97</v>
      </c>
      <c r="K17" s="23">
        <v>129.17999999999995</v>
      </c>
      <c r="L17" s="295">
        <v>2.0133098514720307</v>
      </c>
    </row>
    <row r="18" spans="2:12" x14ac:dyDescent="0.3">
      <c r="B18" s="301" t="s">
        <v>862</v>
      </c>
      <c r="C18" s="27">
        <v>695.66</v>
      </c>
      <c r="D18" s="27">
        <v>1.17</v>
      </c>
      <c r="E18" s="27">
        <v>848.8</v>
      </c>
      <c r="F18" s="27">
        <v>1.44</v>
      </c>
      <c r="G18" s="100">
        <v>1425.5</v>
      </c>
      <c r="H18" s="27">
        <v>2.4</v>
      </c>
      <c r="I18" s="100">
        <v>1129.8699999999999</v>
      </c>
      <c r="J18" s="27">
        <v>1.92</v>
      </c>
      <c r="K18" s="100">
        <v>978.36999999999955</v>
      </c>
      <c r="L18" s="52">
        <v>1.5848409141235777</v>
      </c>
    </row>
    <row r="19" spans="2:12" x14ac:dyDescent="0.3">
      <c r="B19" s="301" t="s">
        <v>25</v>
      </c>
      <c r="C19" s="27"/>
      <c r="D19" s="27"/>
      <c r="E19" s="27"/>
      <c r="F19" s="27"/>
      <c r="G19" s="27"/>
      <c r="H19" s="27"/>
      <c r="I19" s="27"/>
      <c r="J19" s="27"/>
      <c r="K19" s="27"/>
      <c r="L19" s="77"/>
    </row>
    <row r="20" spans="2:12" x14ac:dyDescent="0.3">
      <c r="B20" s="306" t="s">
        <v>868</v>
      </c>
      <c r="C20" s="23">
        <v>312.33999999999997</v>
      </c>
      <c r="D20" s="23">
        <v>1.49</v>
      </c>
      <c r="E20" s="23">
        <v>186.46</v>
      </c>
      <c r="F20" s="23">
        <v>0.9</v>
      </c>
      <c r="G20" s="23">
        <v>282.42</v>
      </c>
      <c r="H20" s="23">
        <v>1.3</v>
      </c>
      <c r="I20" s="23">
        <v>301.27</v>
      </c>
      <c r="J20" s="23">
        <v>1.47</v>
      </c>
      <c r="K20" s="23">
        <v>233.59000000000023</v>
      </c>
      <c r="L20" s="295">
        <v>1.1272935929243864</v>
      </c>
    </row>
    <row r="21" spans="2:12" x14ac:dyDescent="0.3">
      <c r="B21" s="306" t="s">
        <v>869</v>
      </c>
      <c r="C21" s="23">
        <v>474.32</v>
      </c>
      <c r="D21" s="23">
        <v>2.31</v>
      </c>
      <c r="E21" s="23">
        <v>318</v>
      </c>
      <c r="F21" s="23">
        <v>1.67</v>
      </c>
      <c r="G21" s="23">
        <v>493.21</v>
      </c>
      <c r="H21" s="23">
        <v>2.56</v>
      </c>
      <c r="I21" s="23">
        <v>263.79000000000002</v>
      </c>
      <c r="J21" s="23">
        <v>1.43</v>
      </c>
      <c r="K21" s="23">
        <v>414.61999999999955</v>
      </c>
      <c r="L21" s="295">
        <v>2.2740173959972361</v>
      </c>
    </row>
    <row r="22" spans="2:12" x14ac:dyDescent="0.3">
      <c r="B22" s="301" t="s">
        <v>862</v>
      </c>
      <c r="C22" s="27">
        <v>786.66</v>
      </c>
      <c r="D22" s="27">
        <v>1.9</v>
      </c>
      <c r="E22" s="27">
        <v>504.46</v>
      </c>
      <c r="F22" s="27">
        <v>1.27</v>
      </c>
      <c r="G22" s="27">
        <v>775.63</v>
      </c>
      <c r="H22" s="27">
        <v>1.89</v>
      </c>
      <c r="I22" s="27">
        <v>565.05999999999995</v>
      </c>
      <c r="J22" s="27">
        <v>1.45</v>
      </c>
      <c r="K22" s="27">
        <v>648.20999999999981</v>
      </c>
      <c r="L22" s="52">
        <v>1.6640293842210738</v>
      </c>
    </row>
    <row r="23" spans="2:12" x14ac:dyDescent="0.3">
      <c r="B23" s="301" t="s">
        <v>24</v>
      </c>
      <c r="C23" s="27"/>
      <c r="D23" s="27"/>
      <c r="E23" s="27"/>
      <c r="F23" s="27"/>
      <c r="G23" s="27"/>
      <c r="H23" s="27"/>
      <c r="I23" s="27"/>
      <c r="J23" s="27"/>
      <c r="K23" s="27"/>
      <c r="L23" s="24"/>
    </row>
    <row r="24" spans="2:12" x14ac:dyDescent="0.3">
      <c r="B24" s="306" t="s">
        <v>870</v>
      </c>
      <c r="C24" s="23">
        <v>574.08000000000004</v>
      </c>
      <c r="D24" s="23">
        <v>1.95</v>
      </c>
      <c r="E24" s="23">
        <v>307.14999999999998</v>
      </c>
      <c r="F24" s="23">
        <v>1.03</v>
      </c>
      <c r="G24" s="23">
        <v>913.55</v>
      </c>
      <c r="H24" s="23">
        <v>3.07</v>
      </c>
      <c r="I24" s="23">
        <v>527.92999999999995</v>
      </c>
      <c r="J24" s="23">
        <v>1.77</v>
      </c>
      <c r="K24" s="23">
        <v>291.6600000000002</v>
      </c>
      <c r="L24" s="295">
        <v>0.93036786948437411</v>
      </c>
    </row>
    <row r="25" spans="2:12" x14ac:dyDescent="0.3">
      <c r="B25" s="306" t="s">
        <v>871</v>
      </c>
      <c r="C25" s="23">
        <v>89.3</v>
      </c>
      <c r="D25" s="23">
        <v>0.8</v>
      </c>
      <c r="E25" s="23">
        <v>156.52000000000001</v>
      </c>
      <c r="F25" s="23">
        <v>1.27</v>
      </c>
      <c r="G25" s="23">
        <v>295.52999999999997</v>
      </c>
      <c r="H25" s="23">
        <v>2.2599999999999998</v>
      </c>
      <c r="I25" s="23">
        <v>72.05</v>
      </c>
      <c r="J25" s="23">
        <v>0.54</v>
      </c>
      <c r="K25" s="23">
        <v>91.630000000000095</v>
      </c>
      <c r="L25" s="295">
        <v>0.59548721681375727</v>
      </c>
    </row>
    <row r="26" spans="2:12" x14ac:dyDescent="0.3">
      <c r="B26" s="301" t="s">
        <v>862</v>
      </c>
      <c r="C26" s="27">
        <v>663.38</v>
      </c>
      <c r="D26" s="27">
        <v>1.63</v>
      </c>
      <c r="E26" s="27">
        <v>463.67</v>
      </c>
      <c r="F26" s="27">
        <v>1.1000000000000001</v>
      </c>
      <c r="G26" s="100">
        <v>1209.08</v>
      </c>
      <c r="H26" s="27">
        <v>2.83</v>
      </c>
      <c r="I26" s="23">
        <v>599.98</v>
      </c>
      <c r="J26" s="27">
        <v>1.39</v>
      </c>
      <c r="K26" s="27">
        <v>383.2900000000003</v>
      </c>
      <c r="L26" s="52">
        <v>0.82011216551420785</v>
      </c>
    </row>
    <row r="27" spans="2:12" ht="15" thickBot="1" x14ac:dyDescent="0.35">
      <c r="B27" s="28" t="s">
        <v>872</v>
      </c>
      <c r="C27" s="129">
        <v>2846.48</v>
      </c>
      <c r="D27" s="30">
        <v>1.38</v>
      </c>
      <c r="E27" s="129">
        <v>2651.34</v>
      </c>
      <c r="F27" s="30">
        <v>1.28</v>
      </c>
      <c r="G27" s="129">
        <v>4395.04</v>
      </c>
      <c r="H27" s="30">
        <v>2.09</v>
      </c>
      <c r="I27" s="129">
        <v>3107.48</v>
      </c>
      <c r="J27" s="30">
        <v>1.5</v>
      </c>
      <c r="K27" s="129">
        <v>3073.7699999999991</v>
      </c>
      <c r="L27" s="297">
        <v>1.4487868094917242</v>
      </c>
    </row>
  </sheetData>
  <mergeCells count="6">
    <mergeCell ref="B2:B3"/>
    <mergeCell ref="C2:D2"/>
    <mergeCell ref="E2:F2"/>
    <mergeCell ref="G2:H2"/>
    <mergeCell ref="I2:J2"/>
    <mergeCell ref="K2:L2"/>
  </mergeCells>
  <pageMargins left="0.511811024" right="0.511811024" top="0.78740157499999996" bottom="0.78740157499999996" header="0.31496062000000002" footer="0.31496062000000002"/>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B1:M23"/>
  <sheetViews>
    <sheetView showGridLines="0" workbookViewId="0"/>
  </sheetViews>
  <sheetFormatPr defaultRowHeight="14.4" x14ac:dyDescent="0.3"/>
  <cols>
    <col min="2" max="2" width="30" customWidth="1"/>
    <col min="12" max="12" width="10" bestFit="1" customWidth="1"/>
  </cols>
  <sheetData>
    <row r="1" spans="2:13" ht="15" thickBot="1" x14ac:dyDescent="0.35">
      <c r="B1" s="516" t="s">
        <v>873</v>
      </c>
      <c r="C1" s="516"/>
      <c r="D1" s="516"/>
      <c r="E1" s="516"/>
      <c r="F1" s="516"/>
      <c r="G1" s="516"/>
      <c r="H1" s="516"/>
      <c r="I1" s="516"/>
      <c r="J1" s="516"/>
      <c r="K1" s="516"/>
      <c r="L1" s="516"/>
      <c r="M1" s="465"/>
    </row>
    <row r="2" spans="2:13" ht="15" thickBot="1" x14ac:dyDescent="0.35">
      <c r="B2" s="569" t="s">
        <v>40</v>
      </c>
      <c r="C2" s="534" t="s">
        <v>109</v>
      </c>
      <c r="D2" s="527"/>
      <c r="E2" s="531" t="s">
        <v>78</v>
      </c>
      <c r="F2" s="532"/>
      <c r="G2" s="531" t="s">
        <v>57</v>
      </c>
      <c r="H2" s="532"/>
      <c r="I2" s="531" t="s">
        <v>58</v>
      </c>
      <c r="J2" s="532"/>
      <c r="K2" s="531" t="s">
        <v>115</v>
      </c>
      <c r="L2" s="533"/>
    </row>
    <row r="3" spans="2:13" ht="15" thickBot="1" x14ac:dyDescent="0.35">
      <c r="B3" s="571"/>
      <c r="C3" s="285" t="s">
        <v>148</v>
      </c>
      <c r="D3" s="272" t="s">
        <v>31</v>
      </c>
      <c r="E3" s="285" t="s">
        <v>148</v>
      </c>
      <c r="F3" s="285" t="s">
        <v>31</v>
      </c>
      <c r="G3" s="285" t="s">
        <v>148</v>
      </c>
      <c r="H3" s="285" t="s">
        <v>31</v>
      </c>
      <c r="I3" s="285" t="s">
        <v>148</v>
      </c>
      <c r="J3" s="285" t="s">
        <v>31</v>
      </c>
      <c r="K3" s="285" t="s">
        <v>148</v>
      </c>
      <c r="L3" s="286" t="s">
        <v>31</v>
      </c>
    </row>
    <row r="4" spans="2:13" ht="26.4" x14ac:dyDescent="0.3">
      <c r="B4" s="293"/>
      <c r="C4" s="293" t="s">
        <v>152</v>
      </c>
      <c r="D4" s="293" t="s">
        <v>32</v>
      </c>
      <c r="E4" s="293" t="s">
        <v>152</v>
      </c>
      <c r="F4" s="293" t="s">
        <v>32</v>
      </c>
      <c r="G4" s="293" t="s">
        <v>152</v>
      </c>
      <c r="H4" s="293" t="s">
        <v>32</v>
      </c>
      <c r="I4" s="293" t="s">
        <v>152</v>
      </c>
      <c r="J4" s="293" t="s">
        <v>32</v>
      </c>
      <c r="K4" s="293" t="s">
        <v>152</v>
      </c>
      <c r="L4" s="305" t="s">
        <v>32</v>
      </c>
    </row>
    <row r="5" spans="2:13" x14ac:dyDescent="0.3">
      <c r="B5" s="311" t="s">
        <v>428</v>
      </c>
      <c r="C5" s="293"/>
      <c r="D5" s="293"/>
      <c r="E5" s="293"/>
      <c r="F5" s="293"/>
      <c r="G5" s="293"/>
      <c r="H5" s="293"/>
      <c r="I5" s="293"/>
      <c r="J5" s="293"/>
      <c r="K5" s="293"/>
      <c r="L5" s="305"/>
    </row>
    <row r="6" spans="2:13" x14ac:dyDescent="0.3">
      <c r="B6" s="306" t="s">
        <v>874</v>
      </c>
      <c r="C6" s="23">
        <v>345.94</v>
      </c>
      <c r="D6" s="23">
        <v>1.43</v>
      </c>
      <c r="E6" s="23">
        <v>414.3</v>
      </c>
      <c r="F6" s="23">
        <v>1.74</v>
      </c>
      <c r="G6" s="23">
        <v>738.07</v>
      </c>
      <c r="H6" s="23">
        <v>3.02</v>
      </c>
      <c r="I6" s="23">
        <v>426.84</v>
      </c>
      <c r="J6" s="23">
        <v>1.79</v>
      </c>
      <c r="K6" s="45">
        <v>478.28999999999951</v>
      </c>
      <c r="L6" s="295">
        <v>1.803421784418151</v>
      </c>
    </row>
    <row r="7" spans="2:13" x14ac:dyDescent="0.3">
      <c r="B7" s="306" t="s">
        <v>875</v>
      </c>
      <c r="C7" s="23">
        <v>52.12</v>
      </c>
      <c r="D7" s="23">
        <v>1.7</v>
      </c>
      <c r="E7" s="23">
        <v>39.69</v>
      </c>
      <c r="F7" s="23">
        <v>1.41</v>
      </c>
      <c r="G7" s="23">
        <v>67.67</v>
      </c>
      <c r="H7" s="23">
        <v>2.17</v>
      </c>
      <c r="I7" s="23">
        <v>44.95</v>
      </c>
      <c r="J7" s="23">
        <v>1.47</v>
      </c>
      <c r="K7" s="45">
        <v>44.97</v>
      </c>
      <c r="L7" s="295">
        <v>1.8234604795250984</v>
      </c>
    </row>
    <row r="8" spans="2:13" x14ac:dyDescent="0.3">
      <c r="B8" s="306" t="s">
        <v>876</v>
      </c>
      <c r="C8" s="23">
        <v>51.98</v>
      </c>
      <c r="D8" s="23">
        <v>1.18</v>
      </c>
      <c r="E8" s="23">
        <v>77.06</v>
      </c>
      <c r="F8" s="23">
        <v>1.7</v>
      </c>
      <c r="G8" s="23">
        <v>132.33000000000001</v>
      </c>
      <c r="H8" s="23">
        <v>2.86</v>
      </c>
      <c r="I8" s="23">
        <v>74.510000000000005</v>
      </c>
      <c r="J8" s="23">
        <v>1.55</v>
      </c>
      <c r="K8" s="45">
        <v>54.739999999999988</v>
      </c>
      <c r="L8" s="295">
        <v>1.4616783399777287</v>
      </c>
    </row>
    <row r="9" spans="2:13" x14ac:dyDescent="0.3">
      <c r="B9" s="306" t="s">
        <v>877</v>
      </c>
      <c r="C9" s="23">
        <v>79.05</v>
      </c>
      <c r="D9" s="23">
        <v>0.92</v>
      </c>
      <c r="E9" s="23">
        <v>88.18</v>
      </c>
      <c r="F9" s="23">
        <v>0.93</v>
      </c>
      <c r="G9" s="23">
        <v>256.13</v>
      </c>
      <c r="H9" s="23">
        <v>2.73</v>
      </c>
      <c r="I9" s="23">
        <v>152.41</v>
      </c>
      <c r="J9" s="23">
        <v>1.44</v>
      </c>
      <c r="K9" s="45">
        <v>132.12000000000006</v>
      </c>
      <c r="L9" s="295">
        <v>1.1915799347030067</v>
      </c>
    </row>
    <row r="10" spans="2:13" x14ac:dyDescent="0.3">
      <c r="B10" s="306" t="s">
        <v>878</v>
      </c>
      <c r="C10" s="23">
        <v>0.7</v>
      </c>
      <c r="D10" s="23">
        <v>0.77</v>
      </c>
      <c r="E10" s="23">
        <v>0.28999999999999998</v>
      </c>
      <c r="F10" s="23">
        <v>0.33</v>
      </c>
      <c r="G10" s="23">
        <v>1.42</v>
      </c>
      <c r="H10" s="23">
        <v>1.93</v>
      </c>
      <c r="I10" s="23">
        <v>2.86</v>
      </c>
      <c r="J10" s="23">
        <v>3.37</v>
      </c>
      <c r="K10" s="45">
        <v>0.25000000000000006</v>
      </c>
      <c r="L10" s="295">
        <v>0.50291691812512584</v>
      </c>
    </row>
    <row r="11" spans="2:13" x14ac:dyDescent="0.3">
      <c r="B11" s="306" t="s">
        <v>879</v>
      </c>
      <c r="C11" s="23">
        <v>2.14</v>
      </c>
      <c r="D11" s="23">
        <v>0.18</v>
      </c>
      <c r="E11" s="23">
        <v>15.8</v>
      </c>
      <c r="F11" s="23">
        <v>1.1000000000000001</v>
      </c>
      <c r="G11" s="23">
        <v>75.12</v>
      </c>
      <c r="H11" s="23">
        <v>5.08</v>
      </c>
      <c r="I11" s="23">
        <v>10.61</v>
      </c>
      <c r="J11" s="23">
        <v>0.7</v>
      </c>
      <c r="K11" s="45">
        <v>12.389999999999999</v>
      </c>
      <c r="L11" s="295">
        <v>0.86504827932890693</v>
      </c>
    </row>
    <row r="12" spans="2:13" x14ac:dyDescent="0.3">
      <c r="B12" s="306" t="s">
        <v>1369</v>
      </c>
      <c r="C12" s="23">
        <v>0</v>
      </c>
      <c r="D12" s="23">
        <v>0</v>
      </c>
      <c r="E12" s="23">
        <v>0</v>
      </c>
      <c r="F12" s="23">
        <v>0</v>
      </c>
      <c r="G12" s="23">
        <v>0</v>
      </c>
      <c r="H12" s="23">
        <v>0</v>
      </c>
      <c r="I12" s="23">
        <v>0</v>
      </c>
      <c r="J12" s="23">
        <v>0</v>
      </c>
      <c r="K12" s="45">
        <v>0.55000000000000004</v>
      </c>
      <c r="L12" s="295">
        <v>0.14067215714358791</v>
      </c>
    </row>
    <row r="13" spans="2:13" x14ac:dyDescent="0.3">
      <c r="B13" s="301" t="s">
        <v>862</v>
      </c>
      <c r="C13" s="27">
        <v>531.92999999999995</v>
      </c>
      <c r="D13" s="27">
        <v>1.28</v>
      </c>
      <c r="E13" s="27">
        <v>635.32000000000005</v>
      </c>
      <c r="F13" s="27">
        <v>1.5</v>
      </c>
      <c r="G13" s="100">
        <v>1270.74</v>
      </c>
      <c r="H13" s="27">
        <v>2.94</v>
      </c>
      <c r="I13" s="27">
        <v>712.18</v>
      </c>
      <c r="J13" s="27">
        <v>1.62</v>
      </c>
      <c r="K13" s="46">
        <v>723.3099999999996</v>
      </c>
      <c r="L13" s="52">
        <v>1.5829697309645188</v>
      </c>
    </row>
    <row r="14" spans="2:13" x14ac:dyDescent="0.3">
      <c r="B14" s="301" t="s">
        <v>512</v>
      </c>
      <c r="C14" s="27"/>
      <c r="D14" s="27"/>
      <c r="E14" s="27"/>
      <c r="F14" s="27"/>
      <c r="G14" s="27"/>
      <c r="H14" s="27"/>
      <c r="I14" s="27"/>
      <c r="J14" s="27"/>
      <c r="K14" s="27"/>
      <c r="L14" s="52"/>
    </row>
    <row r="15" spans="2:13" x14ac:dyDescent="0.3">
      <c r="B15" s="63" t="s">
        <v>880</v>
      </c>
      <c r="C15" s="98">
        <v>1158.28</v>
      </c>
      <c r="D15" s="23">
        <v>1.56</v>
      </c>
      <c r="E15" s="98">
        <v>1121.1500000000001</v>
      </c>
      <c r="F15" s="23">
        <v>1.48</v>
      </c>
      <c r="G15" s="98">
        <v>1690.11</v>
      </c>
      <c r="H15" s="23">
        <v>2.2200000000000002</v>
      </c>
      <c r="I15" s="98">
        <v>1299.4100000000001</v>
      </c>
      <c r="J15" s="23">
        <v>1.72</v>
      </c>
      <c r="K15" s="98">
        <v>1201.4099999999976</v>
      </c>
      <c r="L15" s="295">
        <v>1.5165197537234796</v>
      </c>
    </row>
    <row r="16" spans="2:13" x14ac:dyDescent="0.3">
      <c r="B16" s="301" t="s">
        <v>862</v>
      </c>
      <c r="C16" s="100">
        <v>1158.28</v>
      </c>
      <c r="D16" s="27">
        <v>1.56</v>
      </c>
      <c r="E16" s="100">
        <v>1121.1500000000001</v>
      </c>
      <c r="F16" s="27">
        <v>1.48</v>
      </c>
      <c r="G16" s="100">
        <v>1690.11</v>
      </c>
      <c r="H16" s="27">
        <v>2.2200000000000002</v>
      </c>
      <c r="I16" s="100">
        <v>1299.4100000000001</v>
      </c>
      <c r="J16" s="27">
        <v>1.72</v>
      </c>
      <c r="K16" s="100">
        <v>1201.4099999999976</v>
      </c>
      <c r="L16" s="52">
        <v>1.5165197537234796</v>
      </c>
    </row>
    <row r="17" spans="2:12" x14ac:dyDescent="0.3">
      <c r="B17" s="301" t="s">
        <v>514</v>
      </c>
      <c r="C17" s="27"/>
      <c r="D17" s="27"/>
      <c r="E17" s="27"/>
      <c r="F17" s="27"/>
      <c r="G17" s="27"/>
      <c r="H17" s="27"/>
      <c r="I17" s="27"/>
      <c r="J17" s="27"/>
      <c r="K17" s="23"/>
      <c r="L17" s="295"/>
    </row>
    <row r="18" spans="2:12" x14ac:dyDescent="0.3">
      <c r="B18" s="63" t="s">
        <v>881</v>
      </c>
      <c r="C18" s="23">
        <v>713.58</v>
      </c>
      <c r="D18" s="23">
        <v>1.22</v>
      </c>
      <c r="E18" s="23">
        <v>627.73</v>
      </c>
      <c r="F18" s="23">
        <v>1.0900000000000001</v>
      </c>
      <c r="G18" s="23">
        <v>873.03</v>
      </c>
      <c r="H18" s="23">
        <v>1.51</v>
      </c>
      <c r="I18" s="23">
        <v>719.22</v>
      </c>
      <c r="J18" s="23">
        <v>1.3</v>
      </c>
      <c r="K18" s="23">
        <v>797.98999999999842</v>
      </c>
      <c r="L18" s="295">
        <v>1.4529646859608689</v>
      </c>
    </row>
    <row r="19" spans="2:12" x14ac:dyDescent="0.3">
      <c r="B19" s="63" t="s">
        <v>882</v>
      </c>
      <c r="C19" s="23">
        <v>115.5</v>
      </c>
      <c r="D19" s="23">
        <v>1.25</v>
      </c>
      <c r="E19" s="23">
        <v>97.94</v>
      </c>
      <c r="F19" s="23">
        <v>1.1000000000000001</v>
      </c>
      <c r="G19" s="23">
        <v>105.32</v>
      </c>
      <c r="H19" s="23">
        <v>1.1299999999999999</v>
      </c>
      <c r="I19" s="23">
        <v>112.09</v>
      </c>
      <c r="J19" s="23">
        <v>1.25</v>
      </c>
      <c r="K19" s="23">
        <v>120.02000000000008</v>
      </c>
      <c r="L19" s="295">
        <v>1.2581899759935422</v>
      </c>
    </row>
    <row r="20" spans="2:12" x14ac:dyDescent="0.3">
      <c r="B20" s="63" t="s">
        <v>883</v>
      </c>
      <c r="C20" s="23">
        <v>327.19</v>
      </c>
      <c r="D20" s="23">
        <v>1.42</v>
      </c>
      <c r="E20" s="23">
        <v>169.2</v>
      </c>
      <c r="F20" s="23">
        <v>0.73</v>
      </c>
      <c r="G20" s="23">
        <v>455.84</v>
      </c>
      <c r="H20" s="23">
        <v>1.9</v>
      </c>
      <c r="I20" s="23">
        <v>264.58</v>
      </c>
      <c r="J20" s="23">
        <v>1.1299999999999999</v>
      </c>
      <c r="K20" s="23">
        <v>231.03999999999991</v>
      </c>
      <c r="L20" s="295">
        <v>1.0139425883096427</v>
      </c>
    </row>
    <row r="21" spans="2:12" x14ac:dyDescent="0.3">
      <c r="B21" s="301" t="s">
        <v>862</v>
      </c>
      <c r="C21" s="100">
        <v>1156.27</v>
      </c>
      <c r="D21" s="27">
        <v>1.28</v>
      </c>
      <c r="E21" s="27">
        <v>894.87</v>
      </c>
      <c r="F21" s="27">
        <v>1</v>
      </c>
      <c r="G21" s="100">
        <v>1434.19</v>
      </c>
      <c r="H21" s="27">
        <v>1.57</v>
      </c>
      <c r="I21" s="100">
        <v>1095.8900000000001</v>
      </c>
      <c r="J21" s="27">
        <v>1.25</v>
      </c>
      <c r="K21" s="100">
        <v>1149.0499999999984</v>
      </c>
      <c r="L21" s="52">
        <v>1.3170095441786456</v>
      </c>
    </row>
    <row r="22" spans="2:12" ht="15" thickBot="1" x14ac:dyDescent="0.35">
      <c r="B22" s="28" t="s">
        <v>884</v>
      </c>
      <c r="C22" s="129">
        <v>2846.48</v>
      </c>
      <c r="D22" s="30">
        <v>1.38</v>
      </c>
      <c r="E22" s="129">
        <v>2651.34</v>
      </c>
      <c r="F22" s="30">
        <v>1.28</v>
      </c>
      <c r="G22" s="129">
        <v>4395.04</v>
      </c>
      <c r="H22" s="30">
        <v>2.09</v>
      </c>
      <c r="I22" s="129">
        <v>3107.48</v>
      </c>
      <c r="J22" s="30">
        <v>1.5</v>
      </c>
      <c r="K22" s="129">
        <v>3073.7699999999954</v>
      </c>
      <c r="L22" s="297">
        <v>1.4487868094917222</v>
      </c>
    </row>
    <row r="23" spans="2:12" x14ac:dyDescent="0.3">
      <c r="B23" s="340"/>
    </row>
  </sheetData>
  <mergeCells count="6">
    <mergeCell ref="B2:B3"/>
    <mergeCell ref="C2:D2"/>
    <mergeCell ref="E2:F2"/>
    <mergeCell ref="G2:H2"/>
    <mergeCell ref="I2:J2"/>
    <mergeCell ref="K2:L2"/>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8"/>
  <sheetViews>
    <sheetView showGridLines="0" workbookViewId="0"/>
  </sheetViews>
  <sheetFormatPr defaultRowHeight="14.4" x14ac:dyDescent="0.3"/>
  <cols>
    <col min="2" max="2" width="37.6640625" customWidth="1"/>
    <col min="4" max="4" width="18.109375" bestFit="1" customWidth="1"/>
    <col min="5" max="5" width="15.44140625" bestFit="1" customWidth="1"/>
  </cols>
  <sheetData>
    <row r="1" spans="2:13" ht="15" thickBot="1" x14ac:dyDescent="0.35">
      <c r="B1" s="516" t="s">
        <v>193</v>
      </c>
      <c r="C1" s="516"/>
      <c r="D1" s="516"/>
      <c r="E1" s="516"/>
      <c r="F1" s="516"/>
      <c r="G1" s="465"/>
      <c r="H1" s="465"/>
      <c r="I1" s="465"/>
      <c r="J1" s="465"/>
      <c r="K1" s="465"/>
      <c r="L1" s="465"/>
      <c r="M1" s="465"/>
    </row>
    <row r="2" spans="2:13" ht="27" thickBot="1" x14ac:dyDescent="0.35">
      <c r="B2" s="36"/>
      <c r="C2" s="34" t="s">
        <v>105</v>
      </c>
      <c r="D2" s="40" t="s">
        <v>109</v>
      </c>
      <c r="E2" s="531" t="s">
        <v>115</v>
      </c>
      <c r="F2" s="533"/>
    </row>
    <row r="3" spans="2:13" ht="27" thickBot="1" x14ac:dyDescent="0.35">
      <c r="B3" s="36" t="s">
        <v>40</v>
      </c>
      <c r="C3" s="34" t="s">
        <v>30</v>
      </c>
      <c r="D3" s="40" t="s">
        <v>30</v>
      </c>
      <c r="E3" s="36" t="s">
        <v>30</v>
      </c>
      <c r="F3" s="34" t="s">
        <v>183</v>
      </c>
    </row>
    <row r="4" spans="2:13" x14ac:dyDescent="0.3">
      <c r="B4" s="36"/>
      <c r="C4" s="36" t="s">
        <v>67</v>
      </c>
      <c r="D4" s="36" t="s">
        <v>67</v>
      </c>
      <c r="E4" s="36" t="s">
        <v>67</v>
      </c>
      <c r="F4" s="34" t="s">
        <v>32</v>
      </c>
    </row>
    <row r="5" spans="2:13" ht="26.4" x14ac:dyDescent="0.3">
      <c r="B5" s="33" t="s">
        <v>194</v>
      </c>
      <c r="C5" s="23" t="s">
        <v>99</v>
      </c>
      <c r="D5" s="25">
        <v>5286</v>
      </c>
      <c r="E5" s="48">
        <v>5065</v>
      </c>
      <c r="F5" s="51">
        <f>E5/$E$8*100</f>
        <v>40.252721926408647</v>
      </c>
    </row>
    <row r="6" spans="2:13" ht="26.4" x14ac:dyDescent="0.3">
      <c r="B6" s="33" t="s">
        <v>195</v>
      </c>
      <c r="C6" s="23" t="s">
        <v>99</v>
      </c>
      <c r="D6" s="25">
        <v>5607</v>
      </c>
      <c r="E6" s="48">
        <v>5810</v>
      </c>
      <c r="F6" s="51">
        <f t="shared" ref="F6:F8" si="0">E6/$E$8*100</f>
        <v>46.173408567114357</v>
      </c>
    </row>
    <row r="7" spans="2:13" ht="26.4" x14ac:dyDescent="0.3">
      <c r="B7" s="33" t="s">
        <v>187</v>
      </c>
      <c r="C7" s="23" t="s">
        <v>99</v>
      </c>
      <c r="D7" s="25">
        <v>1311</v>
      </c>
      <c r="E7" s="48">
        <v>1708</v>
      </c>
      <c r="F7" s="51">
        <f t="shared" si="0"/>
        <v>13.573869506476994</v>
      </c>
    </row>
    <row r="8" spans="2:13" ht="27" thickBot="1" x14ac:dyDescent="0.35">
      <c r="B8" s="28" t="s">
        <v>188</v>
      </c>
      <c r="C8" s="29">
        <v>10070</v>
      </c>
      <c r="D8" s="29">
        <v>12204</v>
      </c>
      <c r="E8" s="50">
        <v>12583</v>
      </c>
      <c r="F8" s="53">
        <f t="shared" si="0"/>
        <v>100</v>
      </c>
    </row>
  </sheetData>
  <mergeCells count="1">
    <mergeCell ref="E2:F2"/>
  </mergeCells>
  <pageMargins left="0.511811024" right="0.511811024" top="0.78740157499999996" bottom="0.78740157499999996" header="0.31496062000000002" footer="0.3149606200000000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M9"/>
  <sheetViews>
    <sheetView showGridLines="0" workbookViewId="0"/>
  </sheetViews>
  <sheetFormatPr defaultRowHeight="14.4" x14ac:dyDescent="0.3"/>
  <cols>
    <col min="2" max="2" width="18.44140625" customWidth="1"/>
  </cols>
  <sheetData>
    <row r="1" spans="2:13" ht="15" thickBot="1" x14ac:dyDescent="0.35">
      <c r="B1" s="516" t="s">
        <v>885</v>
      </c>
      <c r="C1" s="516"/>
      <c r="D1" s="516"/>
      <c r="E1" s="516"/>
      <c r="F1" s="516"/>
      <c r="G1" s="516"/>
      <c r="H1" s="516"/>
      <c r="I1" s="516"/>
      <c r="J1" s="516"/>
      <c r="K1" s="516"/>
      <c r="L1" s="516"/>
      <c r="M1" s="465"/>
    </row>
    <row r="2" spans="2:13" ht="15.75" customHeight="1" thickBot="1" x14ac:dyDescent="0.35">
      <c r="B2" s="569" t="s">
        <v>886</v>
      </c>
      <c r="C2" s="531" t="s">
        <v>109</v>
      </c>
      <c r="D2" s="532"/>
      <c r="E2" s="531" t="s">
        <v>78</v>
      </c>
      <c r="F2" s="532"/>
      <c r="G2" s="531" t="s">
        <v>57</v>
      </c>
      <c r="H2" s="532"/>
      <c r="I2" s="531" t="s">
        <v>58</v>
      </c>
      <c r="J2" s="532"/>
      <c r="K2" s="531" t="s">
        <v>115</v>
      </c>
      <c r="L2" s="533"/>
    </row>
    <row r="3" spans="2:13" ht="15" thickBot="1" x14ac:dyDescent="0.35">
      <c r="B3" s="571"/>
      <c r="C3" s="285" t="s">
        <v>148</v>
      </c>
      <c r="D3" s="283" t="s">
        <v>31</v>
      </c>
      <c r="E3" s="285" t="s">
        <v>148</v>
      </c>
      <c r="F3" s="285" t="s">
        <v>31</v>
      </c>
      <c r="G3" s="285" t="s">
        <v>148</v>
      </c>
      <c r="H3" s="285" t="s">
        <v>31</v>
      </c>
      <c r="I3" s="285" t="s">
        <v>148</v>
      </c>
      <c r="J3" s="285" t="s">
        <v>31</v>
      </c>
      <c r="K3" s="285" t="s">
        <v>148</v>
      </c>
      <c r="L3" s="286" t="s">
        <v>31</v>
      </c>
    </row>
    <row r="4" spans="2:13" ht="26.4" x14ac:dyDescent="0.3">
      <c r="B4" s="293"/>
      <c r="C4" s="293" t="s">
        <v>152</v>
      </c>
      <c r="D4" s="293" t="s">
        <v>32</v>
      </c>
      <c r="E4" s="293" t="s">
        <v>152</v>
      </c>
      <c r="F4" s="293" t="s">
        <v>32</v>
      </c>
      <c r="G4" s="293" t="s">
        <v>152</v>
      </c>
      <c r="H4" s="293" t="s">
        <v>32</v>
      </c>
      <c r="I4" s="293" t="s">
        <v>152</v>
      </c>
      <c r="J4" s="293" t="s">
        <v>32</v>
      </c>
      <c r="K4" s="293" t="s">
        <v>152</v>
      </c>
      <c r="L4" s="305" t="s">
        <v>32</v>
      </c>
    </row>
    <row r="5" spans="2:13" x14ac:dyDescent="0.3">
      <c r="B5" s="306" t="s">
        <v>887</v>
      </c>
      <c r="C5" s="23">
        <v>25.27</v>
      </c>
      <c r="D5" s="23">
        <v>0.17</v>
      </c>
      <c r="E5" s="23">
        <v>11.63</v>
      </c>
      <c r="F5" s="23">
        <v>7.0000000000000007E-2</v>
      </c>
      <c r="G5" s="23">
        <v>24.19</v>
      </c>
      <c r="H5" s="23">
        <v>0.12</v>
      </c>
      <c r="I5" s="23">
        <v>30.86</v>
      </c>
      <c r="J5" s="23">
        <v>0.13</v>
      </c>
      <c r="K5" s="23">
        <v>114.99</v>
      </c>
      <c r="L5" s="295">
        <v>0.4498453179939686</v>
      </c>
    </row>
    <row r="6" spans="2:13" x14ac:dyDescent="0.3">
      <c r="B6" s="306" t="s">
        <v>888</v>
      </c>
      <c r="C6" s="23">
        <v>42.84</v>
      </c>
      <c r="D6" s="23">
        <v>0.18</v>
      </c>
      <c r="E6" s="23">
        <v>39.85</v>
      </c>
      <c r="F6" s="23">
        <v>0.19</v>
      </c>
      <c r="G6" s="23">
        <v>176.36</v>
      </c>
      <c r="H6" s="23">
        <v>0.77</v>
      </c>
      <c r="I6" s="23">
        <v>29.55</v>
      </c>
      <c r="J6" s="23">
        <v>0.12</v>
      </c>
      <c r="K6" s="23">
        <v>56.949999999999953</v>
      </c>
      <c r="L6" s="295">
        <v>0.17521039091453372</v>
      </c>
    </row>
    <row r="7" spans="2:13" x14ac:dyDescent="0.3">
      <c r="B7" s="306" t="s">
        <v>889</v>
      </c>
      <c r="C7" s="23">
        <v>554.35</v>
      </c>
      <c r="D7" s="23">
        <v>0.8</v>
      </c>
      <c r="E7" s="23">
        <v>393.97</v>
      </c>
      <c r="F7" s="23">
        <v>0.66</v>
      </c>
      <c r="G7" s="23">
        <v>682.32</v>
      </c>
      <c r="H7" s="23">
        <v>1.28</v>
      </c>
      <c r="I7" s="23">
        <v>309.48</v>
      </c>
      <c r="J7" s="23">
        <v>0.66</v>
      </c>
      <c r="K7" s="23">
        <v>296.04999999999961</v>
      </c>
      <c r="L7" s="295">
        <v>0.70719263038632674</v>
      </c>
    </row>
    <row r="8" spans="2:13" x14ac:dyDescent="0.3">
      <c r="B8" s="306" t="s">
        <v>890</v>
      </c>
      <c r="C8" s="98">
        <v>2224.02</v>
      </c>
      <c r="D8" s="23">
        <v>2.29</v>
      </c>
      <c r="E8" s="98">
        <v>2205.89</v>
      </c>
      <c r="F8" s="23">
        <v>2</v>
      </c>
      <c r="G8" s="98">
        <v>3512.17</v>
      </c>
      <c r="H8" s="23">
        <v>3.06</v>
      </c>
      <c r="I8" s="98">
        <v>2737.59</v>
      </c>
      <c r="J8" s="23">
        <v>2.4500000000000002</v>
      </c>
      <c r="K8" s="98">
        <v>2605.7800000000075</v>
      </c>
      <c r="L8" s="295">
        <v>2.3217583699060564</v>
      </c>
    </row>
    <row r="9" spans="2:13" ht="15" thickBot="1" x14ac:dyDescent="0.35">
      <c r="B9" s="28" t="s">
        <v>884</v>
      </c>
      <c r="C9" s="129">
        <v>2846.48</v>
      </c>
      <c r="D9" s="30">
        <v>1.38</v>
      </c>
      <c r="E9" s="129">
        <v>2651.34</v>
      </c>
      <c r="F9" s="30">
        <v>1.28</v>
      </c>
      <c r="G9" s="129">
        <v>4395.04</v>
      </c>
      <c r="H9" s="30">
        <v>2.09</v>
      </c>
      <c r="I9" s="129">
        <v>3107.48</v>
      </c>
      <c r="J9" s="30">
        <v>1.5</v>
      </c>
      <c r="K9" s="129">
        <v>3073.7700000000068</v>
      </c>
      <c r="L9" s="297">
        <v>1.44878680949173</v>
      </c>
    </row>
  </sheetData>
  <mergeCells count="6">
    <mergeCell ref="B2:B3"/>
    <mergeCell ref="C2:D2"/>
    <mergeCell ref="E2:F2"/>
    <mergeCell ref="G2:H2"/>
    <mergeCell ref="I2:J2"/>
    <mergeCell ref="K2:L2"/>
  </mergeCells>
  <pageMargins left="0.511811024" right="0.511811024" top="0.78740157499999996" bottom="0.78740157499999996" header="0.31496062000000002" footer="0.3149606200000000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B1:M27"/>
  <sheetViews>
    <sheetView showGridLines="0" workbookViewId="0"/>
  </sheetViews>
  <sheetFormatPr defaultRowHeight="14.4" x14ac:dyDescent="0.3"/>
  <cols>
    <col min="2" max="2" width="25.33203125" customWidth="1"/>
  </cols>
  <sheetData>
    <row r="1" spans="2:13" ht="15" thickBot="1" x14ac:dyDescent="0.35">
      <c r="B1" s="516" t="s">
        <v>891</v>
      </c>
      <c r="C1" s="516"/>
      <c r="D1" s="516"/>
      <c r="E1" s="516"/>
      <c r="F1" s="516"/>
      <c r="G1" s="516"/>
      <c r="H1" s="516"/>
      <c r="I1" s="516"/>
      <c r="J1" s="516"/>
      <c r="K1" s="516"/>
      <c r="L1" s="516"/>
      <c r="M1" s="465"/>
    </row>
    <row r="2" spans="2:13" ht="15" thickBot="1" x14ac:dyDescent="0.35">
      <c r="B2" s="569" t="s">
        <v>28</v>
      </c>
      <c r="C2" s="534" t="s">
        <v>109</v>
      </c>
      <c r="D2" s="527"/>
      <c r="E2" s="531" t="s">
        <v>78</v>
      </c>
      <c r="F2" s="532"/>
      <c r="G2" s="531" t="s">
        <v>57</v>
      </c>
      <c r="H2" s="532"/>
      <c r="I2" s="531" t="s">
        <v>58</v>
      </c>
      <c r="J2" s="532"/>
      <c r="K2" s="531" t="s">
        <v>115</v>
      </c>
      <c r="L2" s="533"/>
    </row>
    <row r="3" spans="2:13" ht="15" thickBot="1" x14ac:dyDescent="0.35">
      <c r="B3" s="571"/>
      <c r="C3" s="285" t="s">
        <v>226</v>
      </c>
      <c r="D3" s="353" t="s">
        <v>183</v>
      </c>
      <c r="E3" s="285" t="s">
        <v>226</v>
      </c>
      <c r="F3" s="342" t="s">
        <v>183</v>
      </c>
      <c r="G3" s="285" t="s">
        <v>226</v>
      </c>
      <c r="H3" s="342" t="s">
        <v>183</v>
      </c>
      <c r="I3" s="285" t="s">
        <v>226</v>
      </c>
      <c r="J3" s="342" t="s">
        <v>183</v>
      </c>
      <c r="K3" s="285" t="s">
        <v>226</v>
      </c>
      <c r="L3" s="343" t="s">
        <v>183</v>
      </c>
    </row>
    <row r="4" spans="2:13" ht="26.4" x14ac:dyDescent="0.3">
      <c r="B4" s="293"/>
      <c r="C4" s="293" t="s">
        <v>892</v>
      </c>
      <c r="D4" s="293" t="s">
        <v>32</v>
      </c>
      <c r="E4" s="293" t="s">
        <v>892</v>
      </c>
      <c r="F4" s="293" t="s">
        <v>32</v>
      </c>
      <c r="G4" s="293" t="s">
        <v>892</v>
      </c>
      <c r="H4" s="293" t="s">
        <v>32</v>
      </c>
      <c r="I4" s="293" t="s">
        <v>892</v>
      </c>
      <c r="J4" s="293" t="s">
        <v>32</v>
      </c>
      <c r="K4" s="293" t="s">
        <v>892</v>
      </c>
      <c r="L4" s="305" t="s">
        <v>32</v>
      </c>
    </row>
    <row r="5" spans="2:13" x14ac:dyDescent="0.3">
      <c r="B5" s="301" t="s">
        <v>23</v>
      </c>
      <c r="C5" s="293"/>
      <c r="D5" s="293"/>
      <c r="E5" s="293"/>
      <c r="F5" s="293"/>
      <c r="G5" s="293"/>
      <c r="H5" s="293"/>
      <c r="I5" s="293"/>
      <c r="J5" s="293"/>
      <c r="K5" s="293"/>
      <c r="L5" s="305"/>
    </row>
    <row r="6" spans="2:13" x14ac:dyDescent="0.3">
      <c r="B6" s="306" t="s">
        <v>859</v>
      </c>
      <c r="C6" s="23">
        <v>165.42</v>
      </c>
      <c r="D6" s="23">
        <v>1.29</v>
      </c>
      <c r="E6" s="23">
        <v>116.91</v>
      </c>
      <c r="F6" s="23">
        <v>0.89</v>
      </c>
      <c r="G6" s="23">
        <v>234.72</v>
      </c>
      <c r="H6" s="23">
        <v>1.78</v>
      </c>
      <c r="I6" s="23">
        <v>224.03</v>
      </c>
      <c r="J6" s="23">
        <v>1.67</v>
      </c>
      <c r="K6" s="23">
        <v>307.26000000000022</v>
      </c>
      <c r="L6" s="295">
        <v>2.2574288850390798</v>
      </c>
    </row>
    <row r="7" spans="2:13" x14ac:dyDescent="0.3">
      <c r="B7" s="306" t="s">
        <v>860</v>
      </c>
      <c r="C7" s="23">
        <v>783.02</v>
      </c>
      <c r="D7" s="23">
        <v>3.12</v>
      </c>
      <c r="E7" s="23">
        <v>852.32</v>
      </c>
      <c r="F7" s="23">
        <v>3.22</v>
      </c>
      <c r="G7" s="23">
        <v>872.17</v>
      </c>
      <c r="H7" s="23">
        <v>3.25</v>
      </c>
      <c r="I7" s="23">
        <v>741</v>
      </c>
      <c r="J7" s="23">
        <v>2.82</v>
      </c>
      <c r="K7" s="23">
        <v>956.35999999999922</v>
      </c>
      <c r="L7" s="295">
        <v>3.7166593281208278</v>
      </c>
    </row>
    <row r="8" spans="2:13" x14ac:dyDescent="0.3">
      <c r="B8" s="306" t="s">
        <v>861</v>
      </c>
      <c r="C8" s="23">
        <v>230.29</v>
      </c>
      <c r="D8" s="23">
        <v>3.89</v>
      </c>
      <c r="E8" s="23">
        <v>161.83000000000001</v>
      </c>
      <c r="F8" s="23">
        <v>2.71</v>
      </c>
      <c r="G8" s="23">
        <v>263.83999999999997</v>
      </c>
      <c r="H8" s="23">
        <v>4.3</v>
      </c>
      <c r="I8" s="23">
        <v>303.63</v>
      </c>
      <c r="J8" s="23">
        <v>4.88</v>
      </c>
      <c r="K8" s="23">
        <v>326.51999999999987</v>
      </c>
      <c r="L8" s="295">
        <v>5.3539981176069302</v>
      </c>
    </row>
    <row r="9" spans="2:13" x14ac:dyDescent="0.3">
      <c r="B9" s="301" t="s">
        <v>862</v>
      </c>
      <c r="C9" s="100">
        <v>1178.73</v>
      </c>
      <c r="D9" s="27">
        <v>2.69</v>
      </c>
      <c r="E9" s="100">
        <v>1131.06</v>
      </c>
      <c r="F9" s="27">
        <v>2.48</v>
      </c>
      <c r="G9" s="100">
        <v>1370.73</v>
      </c>
      <c r="H9" s="27">
        <v>2.97</v>
      </c>
      <c r="I9" s="100">
        <v>1268.6600000000001</v>
      </c>
      <c r="J9" s="27">
        <v>2.77</v>
      </c>
      <c r="K9" s="100">
        <v>1590.1399999999994</v>
      </c>
      <c r="L9" s="52">
        <v>3.4993207734182423</v>
      </c>
    </row>
    <row r="10" spans="2:13" x14ac:dyDescent="0.3">
      <c r="B10" s="301" t="s">
        <v>22</v>
      </c>
      <c r="C10" s="27"/>
      <c r="D10" s="27"/>
      <c r="E10" s="27"/>
      <c r="F10" s="27"/>
      <c r="G10" s="27"/>
      <c r="H10" s="27"/>
      <c r="I10" s="27"/>
      <c r="J10" s="27"/>
      <c r="K10" s="27"/>
      <c r="L10" s="52"/>
    </row>
    <row r="11" spans="2:13" x14ac:dyDescent="0.3">
      <c r="B11" s="306" t="s">
        <v>863</v>
      </c>
      <c r="C11" s="23">
        <v>314.99</v>
      </c>
      <c r="D11" s="23">
        <v>3.39</v>
      </c>
      <c r="E11" s="23">
        <v>356.9</v>
      </c>
      <c r="F11" s="23">
        <v>4.1500000000000004</v>
      </c>
      <c r="G11" s="23">
        <v>364.63</v>
      </c>
      <c r="H11" s="23">
        <v>4.5199999999999996</v>
      </c>
      <c r="I11" s="23">
        <v>241.71</v>
      </c>
      <c r="J11" s="23">
        <v>3.48</v>
      </c>
      <c r="K11" s="23">
        <v>274.20000000000005</v>
      </c>
      <c r="L11" s="295">
        <v>3.2850361929042253</v>
      </c>
    </row>
    <row r="12" spans="2:13" x14ac:dyDescent="0.3">
      <c r="B12" s="306" t="s">
        <v>864</v>
      </c>
      <c r="C12" s="23">
        <v>437.31</v>
      </c>
      <c r="D12" s="23">
        <v>3.7</v>
      </c>
      <c r="E12" s="23">
        <v>427.31</v>
      </c>
      <c r="F12" s="23">
        <v>3.41</v>
      </c>
      <c r="G12" s="23">
        <v>533.09</v>
      </c>
      <c r="H12" s="23">
        <v>4.0599999999999996</v>
      </c>
      <c r="I12" s="23">
        <v>522.77</v>
      </c>
      <c r="J12" s="23">
        <v>3.93</v>
      </c>
      <c r="K12" s="23">
        <v>485.14999999999986</v>
      </c>
      <c r="L12" s="295">
        <v>4.4306826255869982</v>
      </c>
    </row>
    <row r="13" spans="2:13" x14ac:dyDescent="0.3">
      <c r="B13" s="301" t="s">
        <v>862</v>
      </c>
      <c r="C13" s="27">
        <v>752.3</v>
      </c>
      <c r="D13" s="27">
        <v>3.56</v>
      </c>
      <c r="E13" s="27">
        <v>784.21</v>
      </c>
      <c r="F13" s="27">
        <v>3.71</v>
      </c>
      <c r="G13" s="27">
        <v>897.72</v>
      </c>
      <c r="H13" s="27">
        <v>4.24</v>
      </c>
      <c r="I13" s="27">
        <v>764.48</v>
      </c>
      <c r="J13" s="27">
        <v>3.78</v>
      </c>
      <c r="K13" s="27">
        <v>759.34999999999991</v>
      </c>
      <c r="L13" s="52">
        <v>3.9351247258601454</v>
      </c>
    </row>
    <row r="14" spans="2:13" x14ac:dyDescent="0.3">
      <c r="B14" s="301" t="s">
        <v>20</v>
      </c>
      <c r="C14" s="27"/>
      <c r="D14" s="27"/>
      <c r="E14" s="27"/>
      <c r="F14" s="27"/>
      <c r="G14" s="27"/>
      <c r="H14" s="27"/>
      <c r="I14" s="27"/>
      <c r="J14" s="27"/>
      <c r="K14" s="27"/>
      <c r="L14" s="52"/>
    </row>
    <row r="15" spans="2:13" x14ac:dyDescent="0.3">
      <c r="B15" s="306" t="s">
        <v>865</v>
      </c>
      <c r="C15" s="98">
        <v>1121.3800000000001</v>
      </c>
      <c r="D15" s="23">
        <v>5.27</v>
      </c>
      <c r="E15" s="98">
        <v>1333.33</v>
      </c>
      <c r="F15" s="23">
        <v>6.41</v>
      </c>
      <c r="G15" s="98">
        <v>1022.83</v>
      </c>
      <c r="H15" s="23">
        <v>4.93</v>
      </c>
      <c r="I15" s="98">
        <v>1428.07</v>
      </c>
      <c r="J15" s="23">
        <v>6.96</v>
      </c>
      <c r="K15" s="98">
        <v>1077.3199999999997</v>
      </c>
      <c r="L15" s="295">
        <v>5.5022967947022021</v>
      </c>
    </row>
    <row r="16" spans="2:13" x14ac:dyDescent="0.3">
      <c r="B16" s="306" t="s">
        <v>866</v>
      </c>
      <c r="C16" s="98">
        <v>1412.58</v>
      </c>
      <c r="D16" s="23">
        <v>4.93</v>
      </c>
      <c r="E16" s="98">
        <v>1508.27</v>
      </c>
      <c r="F16" s="23">
        <v>5.27</v>
      </c>
      <c r="G16" s="98">
        <v>1201.2</v>
      </c>
      <c r="H16" s="23">
        <v>4.08</v>
      </c>
      <c r="I16" s="98">
        <v>1676.98</v>
      </c>
      <c r="J16" s="23">
        <v>5.56</v>
      </c>
      <c r="K16" s="98">
        <v>1813.0699999999995</v>
      </c>
      <c r="L16" s="295">
        <v>5.073333846336805</v>
      </c>
    </row>
    <row r="17" spans="2:12" x14ac:dyDescent="0.3">
      <c r="B17" s="306" t="s">
        <v>867</v>
      </c>
      <c r="C17" s="23">
        <v>545.29</v>
      </c>
      <c r="D17" s="23">
        <v>5.72</v>
      </c>
      <c r="E17" s="23">
        <v>582.92999999999995</v>
      </c>
      <c r="F17" s="23">
        <v>6.13</v>
      </c>
      <c r="G17" s="23">
        <v>432.25</v>
      </c>
      <c r="H17" s="23">
        <v>4.7</v>
      </c>
      <c r="I17" s="23">
        <v>497.99</v>
      </c>
      <c r="J17" s="23">
        <v>6.03</v>
      </c>
      <c r="K17" s="23">
        <v>397.53999999999996</v>
      </c>
      <c r="L17" s="295">
        <v>6.1957826161494918</v>
      </c>
    </row>
    <row r="18" spans="2:12" x14ac:dyDescent="0.3">
      <c r="B18" s="301" t="s">
        <v>862</v>
      </c>
      <c r="C18" s="100">
        <v>3079.25</v>
      </c>
      <c r="D18" s="27">
        <v>5.18</v>
      </c>
      <c r="E18" s="100">
        <v>3424.53</v>
      </c>
      <c r="F18" s="27">
        <v>5.81</v>
      </c>
      <c r="G18" s="100">
        <v>2656.28</v>
      </c>
      <c r="H18" s="27">
        <v>4.47</v>
      </c>
      <c r="I18" s="100">
        <v>3603.04</v>
      </c>
      <c r="J18" s="27">
        <v>6.11</v>
      </c>
      <c r="K18" s="100">
        <v>3287.9299999999994</v>
      </c>
      <c r="L18" s="52">
        <v>5.3260484139684747</v>
      </c>
    </row>
    <row r="19" spans="2:12" x14ac:dyDescent="0.3">
      <c r="B19" s="301" t="s">
        <v>25</v>
      </c>
      <c r="C19" s="27"/>
      <c r="D19" s="27"/>
      <c r="E19" s="27"/>
      <c r="F19" s="27"/>
      <c r="G19" s="27"/>
      <c r="H19" s="27"/>
      <c r="I19" s="27"/>
      <c r="J19" s="27"/>
      <c r="K19" s="27"/>
      <c r="L19" s="52"/>
    </row>
    <row r="20" spans="2:12" x14ac:dyDescent="0.3">
      <c r="B20" s="306" t="s">
        <v>868</v>
      </c>
      <c r="C20" s="98">
        <v>1185.73</v>
      </c>
      <c r="D20" s="23">
        <v>5.66</v>
      </c>
      <c r="E20" s="98">
        <v>1117.48</v>
      </c>
      <c r="F20" s="23">
        <v>5.4</v>
      </c>
      <c r="G20" s="98">
        <v>1136.22</v>
      </c>
      <c r="H20" s="23">
        <v>5.24</v>
      </c>
      <c r="I20" s="98">
        <v>1045.93</v>
      </c>
      <c r="J20" s="23">
        <v>5.12</v>
      </c>
      <c r="K20" s="98">
        <v>828.72999999999945</v>
      </c>
      <c r="L20" s="295">
        <v>3.9994093037554057</v>
      </c>
    </row>
    <row r="21" spans="2:12" x14ac:dyDescent="0.3">
      <c r="B21" s="306" t="s">
        <v>869</v>
      </c>
      <c r="C21" s="98">
        <v>1045.33</v>
      </c>
      <c r="D21" s="23">
        <v>5.0999999999999996</v>
      </c>
      <c r="E21" s="98">
        <v>1113.7</v>
      </c>
      <c r="F21" s="23">
        <v>5.84</v>
      </c>
      <c r="G21" s="23">
        <v>931.81</v>
      </c>
      <c r="H21" s="23">
        <v>4.83</v>
      </c>
      <c r="I21" s="23">
        <v>861.54</v>
      </c>
      <c r="J21" s="23">
        <v>4.68</v>
      </c>
      <c r="K21" s="98">
        <v>1004.6299999999985</v>
      </c>
      <c r="L21" s="295">
        <v>5.5099756320020798</v>
      </c>
    </row>
    <row r="22" spans="2:12" x14ac:dyDescent="0.3">
      <c r="B22" s="301" t="s">
        <v>862</v>
      </c>
      <c r="C22" s="100">
        <v>2231.06</v>
      </c>
      <c r="D22" s="27">
        <v>5.38</v>
      </c>
      <c r="E22" s="100">
        <v>2231.1799999999998</v>
      </c>
      <c r="F22" s="27">
        <v>5.61</v>
      </c>
      <c r="G22" s="100">
        <v>2068.0300000000002</v>
      </c>
      <c r="H22" s="27">
        <v>5.05</v>
      </c>
      <c r="I22" s="100">
        <v>1907.47</v>
      </c>
      <c r="J22" s="27">
        <v>4.91</v>
      </c>
      <c r="K22" s="100">
        <v>1833.3599999999979</v>
      </c>
      <c r="L22" s="52">
        <v>4.7064453060822036</v>
      </c>
    </row>
    <row r="23" spans="2:12" x14ac:dyDescent="0.3">
      <c r="B23" s="301" t="s">
        <v>24</v>
      </c>
      <c r="C23" s="27"/>
      <c r="D23" s="27"/>
      <c r="E23" s="27"/>
      <c r="F23" s="27"/>
      <c r="G23" s="27"/>
      <c r="H23" s="27"/>
      <c r="I23" s="27"/>
      <c r="J23" s="27"/>
      <c r="K23" s="27"/>
      <c r="L23" s="295"/>
    </row>
    <row r="24" spans="2:12" x14ac:dyDescent="0.3">
      <c r="B24" s="306" t="s">
        <v>870</v>
      </c>
      <c r="C24" s="98">
        <v>1709.49</v>
      </c>
      <c r="D24" s="23">
        <v>5.79</v>
      </c>
      <c r="E24" s="98">
        <v>1737.32</v>
      </c>
      <c r="F24" s="23">
        <v>5.84</v>
      </c>
      <c r="G24" s="98">
        <v>1150.69</v>
      </c>
      <c r="H24" s="23">
        <v>3.87</v>
      </c>
      <c r="I24" s="98">
        <v>1745.05</v>
      </c>
      <c r="J24" s="23">
        <v>5.85</v>
      </c>
      <c r="K24" s="98">
        <v>1857.9599999999991</v>
      </c>
      <c r="L24" s="295">
        <v>5.9267170225165797</v>
      </c>
    </row>
    <row r="25" spans="2:12" x14ac:dyDescent="0.3">
      <c r="B25" s="306" t="s">
        <v>871</v>
      </c>
      <c r="C25" s="23">
        <v>331.4</v>
      </c>
      <c r="D25" s="23">
        <v>2.96</v>
      </c>
      <c r="E25" s="23">
        <v>261.77</v>
      </c>
      <c r="F25" s="23">
        <v>2.12</v>
      </c>
      <c r="G25" s="23">
        <v>248.64</v>
      </c>
      <c r="H25" s="23">
        <v>1.91</v>
      </c>
      <c r="I25" s="23">
        <v>341.57</v>
      </c>
      <c r="J25" s="23">
        <v>2.58</v>
      </c>
      <c r="K25" s="23">
        <v>448.29999999999956</v>
      </c>
      <c r="L25" s="295">
        <v>2.9134226704966371</v>
      </c>
    </row>
    <row r="26" spans="2:12" x14ac:dyDescent="0.3">
      <c r="B26" s="301" t="s">
        <v>862</v>
      </c>
      <c r="C26" s="100">
        <v>2040.89</v>
      </c>
      <c r="D26" s="27">
        <v>5.0199999999999996</v>
      </c>
      <c r="E26" s="100">
        <v>1999.09</v>
      </c>
      <c r="F26" s="27">
        <v>4.75</v>
      </c>
      <c r="G26" s="100">
        <v>1399.33</v>
      </c>
      <c r="H26" s="27">
        <v>3.27</v>
      </c>
      <c r="I26" s="100">
        <v>2086.62</v>
      </c>
      <c r="J26" s="27">
        <v>4.84</v>
      </c>
      <c r="K26" s="100">
        <v>2306.2599999999989</v>
      </c>
      <c r="L26" s="52">
        <v>4.9346236083351886</v>
      </c>
    </row>
    <row r="27" spans="2:12" ht="15" thickBot="1" x14ac:dyDescent="0.35">
      <c r="B27" s="28" t="s">
        <v>872</v>
      </c>
      <c r="C27" s="129">
        <v>9282.23</v>
      </c>
      <c r="D27" s="30">
        <v>4.49</v>
      </c>
      <c r="E27" s="129">
        <v>9570.07</v>
      </c>
      <c r="F27" s="30">
        <v>4.6100000000000003</v>
      </c>
      <c r="G27" s="129">
        <v>8392.09</v>
      </c>
      <c r="H27" s="30">
        <v>3.99</v>
      </c>
      <c r="I27" s="129">
        <v>9630.27</v>
      </c>
      <c r="J27" s="30">
        <v>4.6500000000000004</v>
      </c>
      <c r="K27" s="129">
        <f>K26+K22+K18+K13+K9</f>
        <v>9777.0399999999954</v>
      </c>
      <c r="L27" s="297">
        <v>4.6082974939156038</v>
      </c>
    </row>
  </sheetData>
  <mergeCells count="6">
    <mergeCell ref="B2:B3"/>
    <mergeCell ref="C2:D2"/>
    <mergeCell ref="E2:F2"/>
    <mergeCell ref="G2:H2"/>
    <mergeCell ref="I2:J2"/>
    <mergeCell ref="K2:L2"/>
  </mergeCells>
  <pageMargins left="0.511811024" right="0.511811024" top="0.78740157499999996" bottom="0.78740157499999996" header="0.31496062000000002" footer="0.3149606200000000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B1:M22"/>
  <sheetViews>
    <sheetView showGridLines="0" workbookViewId="0"/>
  </sheetViews>
  <sheetFormatPr defaultRowHeight="14.4" x14ac:dyDescent="0.3"/>
  <cols>
    <col min="2" max="2" width="23.33203125" customWidth="1"/>
  </cols>
  <sheetData>
    <row r="1" spans="2:13" ht="15" thickBot="1" x14ac:dyDescent="0.35">
      <c r="B1" s="516" t="s">
        <v>893</v>
      </c>
      <c r="C1" s="516"/>
      <c r="D1" s="516"/>
      <c r="E1" s="516"/>
      <c r="F1" s="516"/>
      <c r="G1" s="516"/>
      <c r="H1" s="516"/>
      <c r="I1" s="516"/>
      <c r="J1" s="516"/>
      <c r="K1" s="516"/>
      <c r="L1" s="516"/>
      <c r="M1" s="465"/>
    </row>
    <row r="2" spans="2:13" ht="15.75" customHeight="1" thickBot="1" x14ac:dyDescent="0.35">
      <c r="B2" s="569" t="s">
        <v>40</v>
      </c>
      <c r="C2" s="531" t="s">
        <v>109</v>
      </c>
      <c r="D2" s="532"/>
      <c r="E2" s="531" t="s">
        <v>78</v>
      </c>
      <c r="F2" s="532"/>
      <c r="G2" s="531" t="s">
        <v>57</v>
      </c>
      <c r="H2" s="532"/>
      <c r="I2" s="531" t="s">
        <v>58</v>
      </c>
      <c r="J2" s="532"/>
      <c r="K2" s="531" t="s">
        <v>115</v>
      </c>
      <c r="L2" s="533"/>
    </row>
    <row r="3" spans="2:13" ht="15" thickBot="1" x14ac:dyDescent="0.35">
      <c r="B3" s="571"/>
      <c r="C3" s="285" t="s">
        <v>226</v>
      </c>
      <c r="D3" s="341" t="s">
        <v>183</v>
      </c>
      <c r="E3" s="285" t="s">
        <v>226</v>
      </c>
      <c r="F3" s="342" t="s">
        <v>183</v>
      </c>
      <c r="G3" s="285" t="s">
        <v>226</v>
      </c>
      <c r="H3" s="342" t="s">
        <v>183</v>
      </c>
      <c r="I3" s="285" t="s">
        <v>226</v>
      </c>
      <c r="J3" s="342" t="s">
        <v>183</v>
      </c>
      <c r="K3" s="285" t="s">
        <v>226</v>
      </c>
      <c r="L3" s="343" t="s">
        <v>183</v>
      </c>
    </row>
    <row r="4" spans="2:13" ht="26.4" x14ac:dyDescent="0.3">
      <c r="B4" s="293"/>
      <c r="C4" s="293" t="s">
        <v>892</v>
      </c>
      <c r="D4" s="293" t="s">
        <v>32</v>
      </c>
      <c r="E4" s="293" t="s">
        <v>892</v>
      </c>
      <c r="F4" s="293" t="s">
        <v>32</v>
      </c>
      <c r="G4" s="293" t="s">
        <v>892</v>
      </c>
      <c r="H4" s="293" t="s">
        <v>32</v>
      </c>
      <c r="I4" s="293" t="s">
        <v>892</v>
      </c>
      <c r="J4" s="293" t="s">
        <v>32</v>
      </c>
      <c r="K4" s="293" t="s">
        <v>892</v>
      </c>
      <c r="L4" s="305" t="s">
        <v>32</v>
      </c>
    </row>
    <row r="5" spans="2:13" x14ac:dyDescent="0.3">
      <c r="B5" s="311" t="s">
        <v>428</v>
      </c>
      <c r="C5" s="293"/>
      <c r="D5" s="293"/>
      <c r="E5" s="293"/>
      <c r="F5" s="293"/>
      <c r="G5" s="293"/>
      <c r="H5" s="293"/>
      <c r="I5" s="293"/>
      <c r="J5" s="293"/>
      <c r="K5" s="293"/>
      <c r="L5" s="305"/>
    </row>
    <row r="6" spans="2:13" x14ac:dyDescent="0.3">
      <c r="B6" s="306" t="s">
        <v>874</v>
      </c>
      <c r="C6" s="45">
        <v>1176.6199999999999</v>
      </c>
      <c r="D6" s="45">
        <v>4.8499999999999996</v>
      </c>
      <c r="E6" s="45">
        <v>1288.55</v>
      </c>
      <c r="F6" s="45">
        <v>5.4</v>
      </c>
      <c r="G6" s="45">
        <v>1109.18</v>
      </c>
      <c r="H6" s="45">
        <v>4.53</v>
      </c>
      <c r="I6" s="45">
        <v>1499.49</v>
      </c>
      <c r="J6" s="45">
        <v>6.3</v>
      </c>
      <c r="K6" s="98">
        <v>1559.9699999999982</v>
      </c>
      <c r="L6" s="295">
        <v>5.8819625771786637</v>
      </c>
    </row>
    <row r="7" spans="2:13" x14ac:dyDescent="0.3">
      <c r="B7" s="306" t="s">
        <v>875</v>
      </c>
      <c r="C7" s="45">
        <v>176.84</v>
      </c>
      <c r="D7" s="45">
        <v>5.76</v>
      </c>
      <c r="E7" s="45">
        <v>154.4</v>
      </c>
      <c r="F7" s="45">
        <v>5.49</v>
      </c>
      <c r="G7" s="45">
        <v>148.63</v>
      </c>
      <c r="H7" s="45">
        <v>4.76</v>
      </c>
      <c r="I7" s="45">
        <v>184.16</v>
      </c>
      <c r="J7" s="45">
        <v>6.01</v>
      </c>
      <c r="K7" s="23">
        <v>129.72000000000011</v>
      </c>
      <c r="L7" s="295">
        <v>5.2599353658882801</v>
      </c>
    </row>
    <row r="8" spans="2:13" x14ac:dyDescent="0.3">
      <c r="B8" s="306" t="s">
        <v>876</v>
      </c>
      <c r="C8" s="45">
        <v>199.44</v>
      </c>
      <c r="D8" s="45">
        <v>4.54</v>
      </c>
      <c r="E8" s="45">
        <v>218.92</v>
      </c>
      <c r="F8" s="45">
        <v>4.84</v>
      </c>
      <c r="G8" s="45">
        <v>207.9</v>
      </c>
      <c r="H8" s="45">
        <v>4.49</v>
      </c>
      <c r="I8" s="45">
        <v>315.5</v>
      </c>
      <c r="J8" s="45">
        <v>6.55</v>
      </c>
      <c r="K8" s="23">
        <v>164.57000000000005</v>
      </c>
      <c r="L8" s="295">
        <v>4.3943807893703859</v>
      </c>
    </row>
    <row r="9" spans="2:13" x14ac:dyDescent="0.3">
      <c r="B9" s="306" t="s">
        <v>877</v>
      </c>
      <c r="C9" s="45">
        <v>548.96</v>
      </c>
      <c r="D9" s="45">
        <v>6.4</v>
      </c>
      <c r="E9" s="45">
        <v>646.45000000000005</v>
      </c>
      <c r="F9" s="45">
        <v>6.81</v>
      </c>
      <c r="G9" s="45">
        <v>382.52</v>
      </c>
      <c r="H9" s="45">
        <v>4.07</v>
      </c>
      <c r="I9" s="45">
        <v>623.91999999999996</v>
      </c>
      <c r="J9" s="45">
        <v>5.88</v>
      </c>
      <c r="K9" s="23">
        <v>562.71999999999969</v>
      </c>
      <c r="L9" s="295">
        <v>5.0751276177420168</v>
      </c>
    </row>
    <row r="10" spans="2:13" x14ac:dyDescent="0.3">
      <c r="B10" s="306" t="s">
        <v>878</v>
      </c>
      <c r="C10" s="45">
        <v>4.7699999999999996</v>
      </c>
      <c r="D10" s="45">
        <v>5.24</v>
      </c>
      <c r="E10" s="45">
        <v>4.68</v>
      </c>
      <c r="F10" s="45">
        <v>5.33</v>
      </c>
      <c r="G10" s="45">
        <v>5.53</v>
      </c>
      <c r="H10" s="45">
        <v>7.53</v>
      </c>
      <c r="I10" s="45">
        <v>6.51</v>
      </c>
      <c r="J10" s="45">
        <v>7.67</v>
      </c>
      <c r="K10" s="23">
        <v>2.21</v>
      </c>
      <c r="L10" s="295">
        <v>4.4457855562261104</v>
      </c>
    </row>
    <row r="11" spans="2:13" x14ac:dyDescent="0.3">
      <c r="B11" s="306" t="s">
        <v>879</v>
      </c>
      <c r="C11" s="45">
        <v>27.24</v>
      </c>
      <c r="D11" s="45">
        <v>2.33</v>
      </c>
      <c r="E11" s="45">
        <v>21.58</v>
      </c>
      <c r="F11" s="45">
        <v>1.5</v>
      </c>
      <c r="G11" s="45">
        <v>20.99</v>
      </c>
      <c r="H11" s="45">
        <v>1.42</v>
      </c>
      <c r="I11" s="45">
        <v>65.510000000000005</v>
      </c>
      <c r="J11" s="45">
        <v>4.34</v>
      </c>
      <c r="K11" s="23">
        <v>86.910000000000011</v>
      </c>
      <c r="L11" s="295">
        <v>6.0679052426533753</v>
      </c>
    </row>
    <row r="12" spans="2:13" x14ac:dyDescent="0.3">
      <c r="B12" s="306" t="s">
        <v>1369</v>
      </c>
      <c r="C12" s="45">
        <v>0</v>
      </c>
      <c r="D12" s="45">
        <v>0</v>
      </c>
      <c r="E12" s="45">
        <v>0</v>
      </c>
      <c r="F12" s="45">
        <v>0</v>
      </c>
      <c r="G12" s="45">
        <v>0</v>
      </c>
      <c r="H12" s="45">
        <v>0</v>
      </c>
      <c r="I12" s="45">
        <v>0</v>
      </c>
      <c r="J12" s="45">
        <v>0</v>
      </c>
      <c r="K12" s="23">
        <v>8.43</v>
      </c>
      <c r="L12" s="295">
        <v>2.1561205176735379</v>
      </c>
    </row>
    <row r="13" spans="2:13" x14ac:dyDescent="0.3">
      <c r="B13" s="301" t="s">
        <v>862</v>
      </c>
      <c r="C13" s="100">
        <v>2133.87</v>
      </c>
      <c r="D13" s="27">
        <v>5.14</v>
      </c>
      <c r="E13" s="100">
        <v>2334.58</v>
      </c>
      <c r="F13" s="27">
        <v>5.53</v>
      </c>
      <c r="G13" s="100">
        <v>1874.75</v>
      </c>
      <c r="H13" s="27">
        <v>4.34</v>
      </c>
      <c r="I13" s="100">
        <v>2695.09</v>
      </c>
      <c r="J13" s="27">
        <v>6.14</v>
      </c>
      <c r="K13" s="100">
        <v>2514.5299999999979</v>
      </c>
      <c r="L13" s="52">
        <v>5.5030690542121787</v>
      </c>
    </row>
    <row r="14" spans="2:13" x14ac:dyDescent="0.3">
      <c r="B14" s="301" t="s">
        <v>512</v>
      </c>
      <c r="C14" s="27"/>
      <c r="D14" s="27"/>
      <c r="E14" s="27"/>
      <c r="F14" s="27"/>
      <c r="G14" s="27"/>
      <c r="H14" s="27"/>
      <c r="I14" s="27"/>
      <c r="J14" s="27"/>
      <c r="K14" s="27"/>
      <c r="L14" s="52"/>
    </row>
    <row r="15" spans="2:13" x14ac:dyDescent="0.3">
      <c r="B15" s="63" t="s">
        <v>880</v>
      </c>
      <c r="C15" s="98">
        <v>3122.28</v>
      </c>
      <c r="D15" s="23">
        <v>4.2</v>
      </c>
      <c r="E15" s="98">
        <v>3264.58</v>
      </c>
      <c r="F15" s="23">
        <v>4.3099999999999996</v>
      </c>
      <c r="G15" s="98">
        <v>3249.25</v>
      </c>
      <c r="H15" s="23">
        <v>4.26</v>
      </c>
      <c r="I15" s="98">
        <v>3127.9</v>
      </c>
      <c r="J15" s="23">
        <v>4.1500000000000004</v>
      </c>
      <c r="K15" s="98">
        <v>3488.3900000000099</v>
      </c>
      <c r="L15" s="295">
        <v>4.4033363661793015</v>
      </c>
    </row>
    <row r="16" spans="2:13" x14ac:dyDescent="0.3">
      <c r="B16" s="301" t="s">
        <v>862</v>
      </c>
      <c r="C16" s="100">
        <v>3122.28</v>
      </c>
      <c r="D16" s="27">
        <v>4.2</v>
      </c>
      <c r="E16" s="100">
        <v>3264.58</v>
      </c>
      <c r="F16" s="27">
        <v>4.3099999999999996</v>
      </c>
      <c r="G16" s="100">
        <v>3249.25</v>
      </c>
      <c r="H16" s="27">
        <v>4.26</v>
      </c>
      <c r="I16" s="100">
        <v>3127.9</v>
      </c>
      <c r="J16" s="27">
        <v>4.1500000000000004</v>
      </c>
      <c r="K16" s="100">
        <v>3488.3900000000099</v>
      </c>
      <c r="L16" s="52">
        <v>4.4033363661793015</v>
      </c>
    </row>
    <row r="17" spans="2:12" x14ac:dyDescent="0.3">
      <c r="B17" s="301" t="s">
        <v>514</v>
      </c>
      <c r="C17" s="27"/>
      <c r="D17" s="27"/>
      <c r="E17" s="27"/>
      <c r="F17" s="27"/>
      <c r="G17" s="27"/>
      <c r="H17" s="27"/>
      <c r="I17" s="27"/>
      <c r="J17" s="27"/>
      <c r="K17" s="23"/>
      <c r="L17" s="295"/>
    </row>
    <row r="18" spans="2:12" x14ac:dyDescent="0.3">
      <c r="B18" s="63" t="s">
        <v>881</v>
      </c>
      <c r="C18" s="98">
        <v>2563.3200000000002</v>
      </c>
      <c r="D18" s="23">
        <v>4.3899999999999997</v>
      </c>
      <c r="E18" s="98">
        <v>2484.8000000000002</v>
      </c>
      <c r="F18" s="23">
        <v>4.32</v>
      </c>
      <c r="G18" s="98">
        <v>1919.37</v>
      </c>
      <c r="H18" s="23">
        <v>3.32</v>
      </c>
      <c r="I18" s="98">
        <v>2246.6799999999998</v>
      </c>
      <c r="J18" s="23">
        <v>4.05</v>
      </c>
      <c r="K18" s="98">
        <v>2275.1900000000019</v>
      </c>
      <c r="L18" s="295">
        <v>4.1426217419407747</v>
      </c>
    </row>
    <row r="19" spans="2:12" x14ac:dyDescent="0.3">
      <c r="B19" s="63" t="s">
        <v>882</v>
      </c>
      <c r="C19" s="23">
        <v>396.72</v>
      </c>
      <c r="D19" s="23">
        <v>4.3099999999999996</v>
      </c>
      <c r="E19" s="23">
        <v>412.5</v>
      </c>
      <c r="F19" s="23">
        <v>4.62</v>
      </c>
      <c r="G19" s="23">
        <v>395.37</v>
      </c>
      <c r="H19" s="23">
        <v>4.26</v>
      </c>
      <c r="I19" s="23">
        <v>345.16</v>
      </c>
      <c r="J19" s="23">
        <v>3.85</v>
      </c>
      <c r="K19" s="23">
        <v>393.93999999999977</v>
      </c>
      <c r="L19" s="295">
        <v>4.1297397029069778</v>
      </c>
    </row>
    <row r="20" spans="2:12" x14ac:dyDescent="0.3">
      <c r="B20" s="63" t="s">
        <v>883</v>
      </c>
      <c r="C20" s="98">
        <v>1066.04</v>
      </c>
      <c r="D20" s="23">
        <v>4.62</v>
      </c>
      <c r="E20" s="98">
        <v>1073.6099999999999</v>
      </c>
      <c r="F20" s="23">
        <v>4.6500000000000004</v>
      </c>
      <c r="G20" s="23">
        <v>953.35</v>
      </c>
      <c r="H20" s="23">
        <v>3.97</v>
      </c>
      <c r="I20" s="98">
        <v>1215.44</v>
      </c>
      <c r="J20" s="23">
        <v>5.21</v>
      </c>
      <c r="K20" s="98">
        <v>1104.9899999999986</v>
      </c>
      <c r="L20" s="295">
        <v>4.8493612389900926</v>
      </c>
    </row>
    <row r="21" spans="2:12" x14ac:dyDescent="0.3">
      <c r="B21" s="301" t="s">
        <v>862</v>
      </c>
      <c r="C21" s="100">
        <v>4026.08</v>
      </c>
      <c r="D21" s="27">
        <v>4.4400000000000004</v>
      </c>
      <c r="E21" s="100">
        <v>3970.91</v>
      </c>
      <c r="F21" s="27">
        <v>4.4400000000000004</v>
      </c>
      <c r="G21" s="100">
        <v>3268.09</v>
      </c>
      <c r="H21" s="27">
        <v>3.59</v>
      </c>
      <c r="I21" s="100">
        <v>3807.28</v>
      </c>
      <c r="J21" s="27">
        <v>4.34</v>
      </c>
      <c r="K21" s="100">
        <v>3774.12</v>
      </c>
      <c r="L21" s="52">
        <v>4.3257926642665829</v>
      </c>
    </row>
    <row r="22" spans="2:12" ht="15" thickBot="1" x14ac:dyDescent="0.35">
      <c r="B22" s="28" t="s">
        <v>884</v>
      </c>
      <c r="C22" s="129">
        <v>9282.23</v>
      </c>
      <c r="D22" s="30">
        <v>4.49</v>
      </c>
      <c r="E22" s="129">
        <v>9570.07</v>
      </c>
      <c r="F22" s="30">
        <v>4.6100000000000003</v>
      </c>
      <c r="G22" s="129">
        <v>8392.09</v>
      </c>
      <c r="H22" s="30">
        <v>3.99</v>
      </c>
      <c r="I22" s="129">
        <v>9630.27</v>
      </c>
      <c r="J22" s="30">
        <v>4.6500000000000004</v>
      </c>
      <c r="K22" s="129">
        <v>9777.0400000000081</v>
      </c>
      <c r="L22" s="297">
        <v>4.6082974939156092</v>
      </c>
    </row>
  </sheetData>
  <mergeCells count="6">
    <mergeCell ref="B2:B3"/>
    <mergeCell ref="C2:D2"/>
    <mergeCell ref="E2:F2"/>
    <mergeCell ref="G2:H2"/>
    <mergeCell ref="I2:J2"/>
    <mergeCell ref="K2:L2"/>
  </mergeCells>
  <pageMargins left="0.511811024" right="0.511811024" top="0.78740157499999996" bottom="0.78740157499999996" header="0.31496062000000002" footer="0.3149606200000000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B1:M9"/>
  <sheetViews>
    <sheetView showGridLines="0" workbookViewId="0"/>
  </sheetViews>
  <sheetFormatPr defaultRowHeight="14.4" x14ac:dyDescent="0.3"/>
  <cols>
    <col min="2" max="2" width="18.33203125" customWidth="1"/>
  </cols>
  <sheetData>
    <row r="1" spans="2:13" ht="15" thickBot="1" x14ac:dyDescent="0.35">
      <c r="B1" s="516" t="s">
        <v>894</v>
      </c>
      <c r="C1" s="516"/>
      <c r="D1" s="516"/>
      <c r="E1" s="516"/>
      <c r="F1" s="516"/>
      <c r="G1" s="516"/>
      <c r="H1" s="516"/>
      <c r="I1" s="516"/>
      <c r="J1" s="516"/>
      <c r="K1" s="516"/>
      <c r="L1" s="516"/>
      <c r="M1" s="465"/>
    </row>
    <row r="2" spans="2:13" ht="15.75" customHeight="1" thickBot="1" x14ac:dyDescent="0.35">
      <c r="B2" s="569" t="s">
        <v>886</v>
      </c>
      <c r="C2" s="531" t="s">
        <v>109</v>
      </c>
      <c r="D2" s="532"/>
      <c r="E2" s="531" t="s">
        <v>78</v>
      </c>
      <c r="F2" s="532"/>
      <c r="G2" s="531" t="s">
        <v>57</v>
      </c>
      <c r="H2" s="532"/>
      <c r="I2" s="531" t="s">
        <v>58</v>
      </c>
      <c r="J2" s="532"/>
      <c r="K2" s="531" t="s">
        <v>115</v>
      </c>
      <c r="L2" s="533"/>
    </row>
    <row r="3" spans="2:13" ht="15" thickBot="1" x14ac:dyDescent="0.35">
      <c r="B3" s="571"/>
      <c r="C3" s="285" t="s">
        <v>226</v>
      </c>
      <c r="D3" s="341" t="s">
        <v>895</v>
      </c>
      <c r="E3" s="285" t="s">
        <v>226</v>
      </c>
      <c r="F3" s="342" t="s">
        <v>183</v>
      </c>
      <c r="G3" s="285" t="s">
        <v>226</v>
      </c>
      <c r="H3" s="342" t="s">
        <v>183</v>
      </c>
      <c r="I3" s="285" t="s">
        <v>226</v>
      </c>
      <c r="J3" s="342" t="s">
        <v>183</v>
      </c>
      <c r="K3" s="285" t="s">
        <v>226</v>
      </c>
      <c r="L3" s="343" t="s">
        <v>183</v>
      </c>
    </row>
    <row r="4" spans="2:13" ht="26.4" x14ac:dyDescent="0.3">
      <c r="B4" s="293"/>
      <c r="C4" s="293" t="s">
        <v>892</v>
      </c>
      <c r="D4" s="293" t="s">
        <v>32</v>
      </c>
      <c r="E4" s="293" t="s">
        <v>892</v>
      </c>
      <c r="F4" s="293" t="s">
        <v>32</v>
      </c>
      <c r="G4" s="293" t="s">
        <v>892</v>
      </c>
      <c r="H4" s="293" t="s">
        <v>32</v>
      </c>
      <c r="I4" s="293" t="s">
        <v>892</v>
      </c>
      <c r="J4" s="293" t="s">
        <v>32</v>
      </c>
      <c r="K4" s="293" t="s">
        <v>892</v>
      </c>
      <c r="L4" s="305" t="s">
        <v>32</v>
      </c>
    </row>
    <row r="5" spans="2:13" x14ac:dyDescent="0.3">
      <c r="B5" s="306" t="s">
        <v>887</v>
      </c>
      <c r="C5" s="23">
        <v>121.3</v>
      </c>
      <c r="D5" s="23">
        <v>0.79</v>
      </c>
      <c r="E5" s="23">
        <v>68.33</v>
      </c>
      <c r="F5" s="23">
        <v>0.4</v>
      </c>
      <c r="G5" s="23">
        <v>9</v>
      </c>
      <c r="H5" s="23">
        <v>0.05</v>
      </c>
      <c r="I5" s="23">
        <v>78.930000000000007</v>
      </c>
      <c r="J5" s="23">
        <v>0.32</v>
      </c>
      <c r="K5" s="45">
        <v>386.02999999999957</v>
      </c>
      <c r="L5" s="295">
        <v>1.5101642586765069</v>
      </c>
    </row>
    <row r="6" spans="2:13" x14ac:dyDescent="0.3">
      <c r="B6" s="306" t="s">
        <v>888</v>
      </c>
      <c r="C6" s="23">
        <v>475.06</v>
      </c>
      <c r="D6" s="23">
        <v>1.95</v>
      </c>
      <c r="E6" s="23">
        <v>469.4</v>
      </c>
      <c r="F6" s="23">
        <v>2.2599999999999998</v>
      </c>
      <c r="G6" s="23">
        <v>348.21</v>
      </c>
      <c r="H6" s="23">
        <v>1.52</v>
      </c>
      <c r="I6" s="23">
        <v>487.67</v>
      </c>
      <c r="J6" s="23">
        <v>2.0499999999999998</v>
      </c>
      <c r="K6" s="45">
        <v>773.13999999999862</v>
      </c>
      <c r="L6" s="295">
        <v>2.3786156563944245</v>
      </c>
    </row>
    <row r="7" spans="2:13" x14ac:dyDescent="0.3">
      <c r="B7" s="306" t="s">
        <v>889</v>
      </c>
      <c r="C7" s="98">
        <v>2491.35</v>
      </c>
      <c r="D7" s="23">
        <v>3.58</v>
      </c>
      <c r="E7" s="98">
        <v>2084.41</v>
      </c>
      <c r="F7" s="23">
        <v>3.5</v>
      </c>
      <c r="G7" s="98">
        <v>1774.43</v>
      </c>
      <c r="H7" s="23">
        <v>3.33</v>
      </c>
      <c r="I7" s="98">
        <v>1676.86</v>
      </c>
      <c r="J7" s="23">
        <v>3.57</v>
      </c>
      <c r="K7" s="45">
        <v>1555.1100000000004</v>
      </c>
      <c r="L7" s="295">
        <v>3.7147857842934715</v>
      </c>
    </row>
    <row r="8" spans="2:13" x14ac:dyDescent="0.3">
      <c r="B8" s="306" t="s">
        <v>890</v>
      </c>
      <c r="C8" s="98">
        <v>6194.52</v>
      </c>
      <c r="D8" s="23">
        <v>6.37</v>
      </c>
      <c r="E8" s="98">
        <v>6947.93</v>
      </c>
      <c r="F8" s="23">
        <v>6.3</v>
      </c>
      <c r="G8" s="98">
        <v>6260.45</v>
      </c>
      <c r="H8" s="23">
        <v>5.45</v>
      </c>
      <c r="I8" s="98">
        <v>7386.81</v>
      </c>
      <c r="J8" s="23">
        <v>6.61</v>
      </c>
      <c r="K8" s="45">
        <v>7062.7600000000266</v>
      </c>
      <c r="L8" s="295">
        <v>6.2929419001748865</v>
      </c>
    </row>
    <row r="9" spans="2:13" ht="15" thickBot="1" x14ac:dyDescent="0.35">
      <c r="B9" s="28" t="s">
        <v>884</v>
      </c>
      <c r="C9" s="129">
        <v>9282.23</v>
      </c>
      <c r="D9" s="30">
        <v>4.49</v>
      </c>
      <c r="E9" s="129">
        <v>9570.07</v>
      </c>
      <c r="F9" s="30">
        <v>4.6100000000000003</v>
      </c>
      <c r="G9" s="129">
        <v>8392.09</v>
      </c>
      <c r="H9" s="30">
        <v>3.99</v>
      </c>
      <c r="I9" s="129">
        <v>9630.27</v>
      </c>
      <c r="J9" s="30">
        <v>4.6500000000000004</v>
      </c>
      <c r="K9" s="47">
        <v>9777.0400000000263</v>
      </c>
      <c r="L9" s="297">
        <v>4.6082974939156243</v>
      </c>
    </row>
  </sheetData>
  <mergeCells count="6">
    <mergeCell ref="B2:B3"/>
    <mergeCell ref="C2:D2"/>
    <mergeCell ref="E2:F2"/>
    <mergeCell ref="G2:H2"/>
    <mergeCell ref="I2:J2"/>
    <mergeCell ref="K2:L2"/>
  </mergeCells>
  <pageMargins left="0.511811024" right="0.511811024" top="0.78740157499999996" bottom="0.78740157499999996" header="0.31496062000000002" footer="0.3149606200000000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B1:M83"/>
  <sheetViews>
    <sheetView showGridLines="0" workbookViewId="0"/>
  </sheetViews>
  <sheetFormatPr defaultRowHeight="14.4" x14ac:dyDescent="0.3"/>
  <cols>
    <col min="2" max="2" width="26" customWidth="1"/>
    <col min="3" max="10" width="10.109375" customWidth="1"/>
  </cols>
  <sheetData>
    <row r="1" spans="2:13" ht="16.2" thickBot="1" x14ac:dyDescent="0.35">
      <c r="B1" s="516" t="s">
        <v>1377</v>
      </c>
      <c r="C1" s="516"/>
      <c r="D1" s="516"/>
      <c r="E1" s="516"/>
      <c r="F1" s="516"/>
      <c r="G1" s="516"/>
      <c r="H1" s="516"/>
      <c r="I1" s="516"/>
      <c r="J1" s="516"/>
      <c r="K1" s="465"/>
      <c r="L1" s="465"/>
      <c r="M1" s="465"/>
    </row>
    <row r="2" spans="2:13" x14ac:dyDescent="0.3">
      <c r="B2" s="548" t="s">
        <v>896</v>
      </c>
      <c r="C2" s="529" t="s">
        <v>30</v>
      </c>
      <c r="D2" s="584" t="s">
        <v>148</v>
      </c>
      <c r="E2" s="585"/>
      <c r="F2" s="564"/>
      <c r="G2" s="282" t="s">
        <v>148</v>
      </c>
      <c r="H2" s="302" t="s">
        <v>148</v>
      </c>
      <c r="I2" s="289" t="s">
        <v>148</v>
      </c>
      <c r="J2" s="534" t="s">
        <v>27</v>
      </c>
    </row>
    <row r="3" spans="2:13" ht="27" thickBot="1" x14ac:dyDescent="0.35">
      <c r="B3" s="583"/>
      <c r="C3" s="538"/>
      <c r="D3" s="586" t="s">
        <v>897</v>
      </c>
      <c r="E3" s="587"/>
      <c r="F3" s="565"/>
      <c r="G3" s="293" t="s">
        <v>407</v>
      </c>
      <c r="H3" s="304" t="s">
        <v>408</v>
      </c>
      <c r="I3" s="305" t="s">
        <v>898</v>
      </c>
      <c r="J3" s="539"/>
    </row>
    <row r="4" spans="2:13" ht="15" thickBot="1" x14ac:dyDescent="0.35">
      <c r="B4" s="549"/>
      <c r="C4" s="530"/>
      <c r="D4" s="303">
        <v>2020</v>
      </c>
      <c r="E4" s="285">
        <v>2021</v>
      </c>
      <c r="F4" s="283" t="s">
        <v>899</v>
      </c>
      <c r="G4" s="283" t="s">
        <v>406</v>
      </c>
      <c r="H4" s="303" t="s">
        <v>406</v>
      </c>
      <c r="I4" s="108"/>
      <c r="J4" s="535"/>
    </row>
    <row r="5" spans="2:13" x14ac:dyDescent="0.3">
      <c r="B5" s="552"/>
      <c r="C5" s="529" t="s">
        <v>67</v>
      </c>
      <c r="D5" s="304" t="s">
        <v>153</v>
      </c>
      <c r="E5" s="293" t="s">
        <v>153</v>
      </c>
      <c r="F5" s="293" t="s">
        <v>153</v>
      </c>
      <c r="G5" s="293" t="s">
        <v>153</v>
      </c>
      <c r="H5" s="304" t="s">
        <v>153</v>
      </c>
      <c r="I5" s="305" t="s">
        <v>153</v>
      </c>
      <c r="J5" s="292" t="s">
        <v>153</v>
      </c>
    </row>
    <row r="6" spans="2:13" x14ac:dyDescent="0.3">
      <c r="B6" s="553"/>
      <c r="C6" s="538"/>
      <c r="D6" s="304" t="s">
        <v>154</v>
      </c>
      <c r="E6" s="293" t="s">
        <v>154</v>
      </c>
      <c r="F6" s="293" t="s">
        <v>154</v>
      </c>
      <c r="G6" s="293" t="s">
        <v>154</v>
      </c>
      <c r="H6" s="304" t="s">
        <v>154</v>
      </c>
      <c r="I6" s="305" t="s">
        <v>154</v>
      </c>
      <c r="J6" s="292" t="s">
        <v>154</v>
      </c>
    </row>
    <row r="7" spans="2:13" x14ac:dyDescent="0.3">
      <c r="B7" s="300" t="s">
        <v>68</v>
      </c>
      <c r="C7" s="149"/>
      <c r="D7" s="150"/>
      <c r="E7" s="27"/>
      <c r="F7" s="27"/>
      <c r="G7" s="149"/>
      <c r="H7" s="150"/>
      <c r="I7" s="344"/>
      <c r="J7" s="299"/>
    </row>
    <row r="8" spans="2:13" x14ac:dyDescent="0.3">
      <c r="B8" s="147" t="s">
        <v>900</v>
      </c>
      <c r="C8" s="48">
        <v>20</v>
      </c>
      <c r="D8" s="354">
        <v>0</v>
      </c>
      <c r="E8" s="45">
        <v>0</v>
      </c>
      <c r="F8" s="45">
        <v>0.45</v>
      </c>
      <c r="G8" s="45">
        <v>9.0000000000000011E-2</v>
      </c>
      <c r="H8" s="354">
        <v>3.3799999999999994</v>
      </c>
      <c r="I8" s="295">
        <v>1.5</v>
      </c>
      <c r="J8" s="294">
        <v>5.42</v>
      </c>
    </row>
    <row r="9" spans="2:13" x14ac:dyDescent="0.3">
      <c r="B9" s="147" t="s">
        <v>901</v>
      </c>
      <c r="C9" s="48">
        <v>0</v>
      </c>
      <c r="D9" s="354">
        <v>0</v>
      </c>
      <c r="E9" s="45">
        <v>0</v>
      </c>
      <c r="F9" s="45">
        <v>0</v>
      </c>
      <c r="G9" s="45">
        <v>0</v>
      </c>
      <c r="H9" s="354">
        <v>0</v>
      </c>
      <c r="I9" s="295">
        <v>0</v>
      </c>
      <c r="J9" s="294">
        <v>0</v>
      </c>
    </row>
    <row r="10" spans="2:13" ht="15.6" x14ac:dyDescent="0.3">
      <c r="B10" s="147" t="s">
        <v>902</v>
      </c>
      <c r="C10" s="48">
        <v>7</v>
      </c>
      <c r="D10" s="354">
        <v>0</v>
      </c>
      <c r="E10" s="45">
        <v>0.62</v>
      </c>
      <c r="F10" s="45">
        <v>0.16000000000000003</v>
      </c>
      <c r="G10" s="45">
        <v>0.05</v>
      </c>
      <c r="H10" s="354">
        <v>1.67</v>
      </c>
      <c r="I10" s="295">
        <v>0.54</v>
      </c>
      <c r="J10" s="294">
        <v>3.04</v>
      </c>
    </row>
    <row r="11" spans="2:13" x14ac:dyDescent="0.3">
      <c r="B11" s="147" t="s">
        <v>903</v>
      </c>
      <c r="C11" s="48">
        <v>4</v>
      </c>
      <c r="D11" s="354">
        <v>0</v>
      </c>
      <c r="E11" s="45">
        <v>0</v>
      </c>
      <c r="F11" s="45">
        <v>0.15000000000000002</v>
      </c>
      <c r="G11" s="45">
        <v>0.1</v>
      </c>
      <c r="H11" s="354">
        <v>0.25</v>
      </c>
      <c r="I11" s="295">
        <v>0.69000000000000006</v>
      </c>
      <c r="J11" s="294">
        <v>1.19</v>
      </c>
    </row>
    <row r="12" spans="2:13" x14ac:dyDescent="0.3">
      <c r="B12" s="300" t="s">
        <v>904</v>
      </c>
      <c r="C12" s="49">
        <v>31</v>
      </c>
      <c r="D12" s="189">
        <v>0</v>
      </c>
      <c r="E12" s="46">
        <v>0.62</v>
      </c>
      <c r="F12" s="46">
        <v>0.7599999999999999</v>
      </c>
      <c r="G12" s="46">
        <v>0.24000000000000002</v>
      </c>
      <c r="H12" s="189">
        <v>5.2999999999999989</v>
      </c>
      <c r="I12" s="52">
        <v>2.73</v>
      </c>
      <c r="J12" s="75">
        <v>9.6499999999999986</v>
      </c>
    </row>
    <row r="13" spans="2:13" x14ac:dyDescent="0.3">
      <c r="B13" s="300" t="s">
        <v>235</v>
      </c>
      <c r="C13" s="48"/>
      <c r="D13" s="354"/>
      <c r="E13" s="45"/>
      <c r="F13" s="45"/>
      <c r="G13" s="45"/>
      <c r="H13" s="354"/>
      <c r="I13" s="295"/>
      <c r="J13" s="294"/>
    </row>
    <row r="14" spans="2:13" x14ac:dyDescent="0.3">
      <c r="B14" s="147" t="s">
        <v>900</v>
      </c>
      <c r="C14" s="48">
        <v>28</v>
      </c>
      <c r="D14" s="354">
        <v>1.58</v>
      </c>
      <c r="E14" s="45">
        <v>0</v>
      </c>
      <c r="F14" s="45">
        <v>0.81999999999999984</v>
      </c>
      <c r="G14" s="45">
        <v>5.1499999999999995</v>
      </c>
      <c r="H14" s="354">
        <v>0.92999999999999994</v>
      </c>
      <c r="I14" s="295">
        <v>6.42</v>
      </c>
      <c r="J14" s="294">
        <v>14.899999999999999</v>
      </c>
    </row>
    <row r="15" spans="2:13" x14ac:dyDescent="0.3">
      <c r="B15" s="147" t="s">
        <v>901</v>
      </c>
      <c r="C15" s="48">
        <v>4</v>
      </c>
      <c r="D15" s="354">
        <v>0</v>
      </c>
      <c r="E15" s="45">
        <v>0</v>
      </c>
      <c r="F15" s="45">
        <v>0.16</v>
      </c>
      <c r="G15" s="45">
        <v>0.11</v>
      </c>
      <c r="H15" s="354">
        <v>0.05</v>
      </c>
      <c r="I15" s="295">
        <v>1.63</v>
      </c>
      <c r="J15" s="294">
        <v>1.95</v>
      </c>
    </row>
    <row r="16" spans="2:13" ht="15.6" x14ac:dyDescent="0.3">
      <c r="B16" s="147" t="s">
        <v>905</v>
      </c>
      <c r="C16" s="48">
        <v>87</v>
      </c>
      <c r="D16" s="354">
        <v>0.96</v>
      </c>
      <c r="E16" s="45">
        <v>4.6900000000000004</v>
      </c>
      <c r="F16" s="45">
        <v>2.1199999999999992</v>
      </c>
      <c r="G16" s="45">
        <v>11.129999999999997</v>
      </c>
      <c r="H16" s="354">
        <v>17.630000000000003</v>
      </c>
      <c r="I16" s="295">
        <v>6.0799999999999992</v>
      </c>
      <c r="J16" s="294">
        <v>42.61</v>
      </c>
    </row>
    <row r="17" spans="2:10" x14ac:dyDescent="0.3">
      <c r="B17" s="147" t="s">
        <v>903</v>
      </c>
      <c r="C17" s="48">
        <v>123</v>
      </c>
      <c r="D17" s="354">
        <v>0</v>
      </c>
      <c r="E17" s="45">
        <v>0.38</v>
      </c>
      <c r="F17" s="45">
        <v>6.2700000000000005</v>
      </c>
      <c r="G17" s="45">
        <v>62.2</v>
      </c>
      <c r="H17" s="354">
        <v>0.73</v>
      </c>
      <c r="I17" s="295">
        <v>10.94</v>
      </c>
      <c r="J17" s="294">
        <v>80.52000000000001</v>
      </c>
    </row>
    <row r="18" spans="2:10" x14ac:dyDescent="0.3">
      <c r="B18" s="300" t="s">
        <v>904</v>
      </c>
      <c r="C18" s="49">
        <v>242</v>
      </c>
      <c r="D18" s="189">
        <v>2.54</v>
      </c>
      <c r="E18" s="46">
        <v>5.07</v>
      </c>
      <c r="F18" s="46">
        <v>9.370000000000001</v>
      </c>
      <c r="G18" s="46">
        <v>78.59</v>
      </c>
      <c r="H18" s="189">
        <v>19.340000000000003</v>
      </c>
      <c r="I18" s="52">
        <v>25.07</v>
      </c>
      <c r="J18" s="75">
        <v>139.98000000000002</v>
      </c>
    </row>
    <row r="19" spans="2:10" x14ac:dyDescent="0.3">
      <c r="B19" s="300" t="s">
        <v>236</v>
      </c>
      <c r="C19" s="48"/>
      <c r="D19" s="354"/>
      <c r="E19" s="45"/>
      <c r="F19" s="45"/>
      <c r="G19" s="45"/>
      <c r="H19" s="354"/>
      <c r="I19" s="295"/>
      <c r="J19" s="294"/>
    </row>
    <row r="20" spans="2:10" x14ac:dyDescent="0.3">
      <c r="B20" s="147" t="s">
        <v>900</v>
      </c>
      <c r="C20" s="48">
        <v>15</v>
      </c>
      <c r="D20" s="354">
        <v>0</v>
      </c>
      <c r="E20" s="45">
        <v>0</v>
      </c>
      <c r="F20" s="45">
        <v>0</v>
      </c>
      <c r="G20" s="45">
        <v>0.04</v>
      </c>
      <c r="H20" s="354">
        <v>0.72</v>
      </c>
      <c r="I20" s="295">
        <v>5.38</v>
      </c>
      <c r="J20" s="294">
        <v>6.14</v>
      </c>
    </row>
    <row r="21" spans="2:10" x14ac:dyDescent="0.3">
      <c r="B21" s="147" t="s">
        <v>901</v>
      </c>
      <c r="C21" s="48">
        <v>60</v>
      </c>
      <c r="D21" s="354">
        <v>0</v>
      </c>
      <c r="E21" s="45">
        <v>0</v>
      </c>
      <c r="F21" s="45">
        <v>0.03</v>
      </c>
      <c r="G21" s="45">
        <v>3.2699999999999991</v>
      </c>
      <c r="H21" s="354">
        <v>8.81</v>
      </c>
      <c r="I21" s="295">
        <v>18.549999999999997</v>
      </c>
      <c r="J21" s="294">
        <v>30.659999999999997</v>
      </c>
    </row>
    <row r="22" spans="2:10" ht="15.6" x14ac:dyDescent="0.3">
      <c r="B22" s="147" t="s">
        <v>905</v>
      </c>
      <c r="C22" s="48">
        <v>87</v>
      </c>
      <c r="D22" s="354">
        <v>4.62</v>
      </c>
      <c r="E22" s="45">
        <v>0</v>
      </c>
      <c r="F22" s="45">
        <v>4.0000000000000036E-2</v>
      </c>
      <c r="G22" s="45">
        <v>4.9899999999999984</v>
      </c>
      <c r="H22" s="354">
        <v>12.399999999999999</v>
      </c>
      <c r="I22" s="295">
        <v>24.92</v>
      </c>
      <c r="J22" s="294">
        <v>46.97</v>
      </c>
    </row>
    <row r="23" spans="2:10" x14ac:dyDescent="0.3">
      <c r="B23" s="147" t="s">
        <v>903</v>
      </c>
      <c r="C23" s="48">
        <v>4</v>
      </c>
      <c r="D23" s="354">
        <v>0</v>
      </c>
      <c r="E23" s="45">
        <v>0</v>
      </c>
      <c r="F23" s="45">
        <v>0</v>
      </c>
      <c r="G23" s="45">
        <v>0.10999999999999999</v>
      </c>
      <c r="H23" s="354">
        <v>0.24999999999999997</v>
      </c>
      <c r="I23" s="295">
        <v>1.91</v>
      </c>
      <c r="J23" s="294">
        <v>2.27</v>
      </c>
    </row>
    <row r="24" spans="2:10" x14ac:dyDescent="0.3">
      <c r="B24" s="300" t="s">
        <v>904</v>
      </c>
      <c r="C24" s="49">
        <v>166</v>
      </c>
      <c r="D24" s="189">
        <v>4.62</v>
      </c>
      <c r="E24" s="46">
        <v>0</v>
      </c>
      <c r="F24" s="46">
        <v>7.0000000000000284E-2</v>
      </c>
      <c r="G24" s="46">
        <v>8.4099999999999966</v>
      </c>
      <c r="H24" s="189">
        <v>22.18</v>
      </c>
      <c r="I24" s="52">
        <v>50.759999999999991</v>
      </c>
      <c r="J24" s="75">
        <v>86.039999999999992</v>
      </c>
    </row>
    <row r="25" spans="2:10" x14ac:dyDescent="0.3">
      <c r="B25" s="300" t="s">
        <v>237</v>
      </c>
      <c r="C25" s="48"/>
      <c r="D25" s="354"/>
      <c r="E25" s="45"/>
      <c r="F25" s="45"/>
      <c r="G25" s="45"/>
      <c r="H25" s="354"/>
      <c r="I25" s="295"/>
      <c r="J25" s="294"/>
    </row>
    <row r="26" spans="2:10" x14ac:dyDescent="0.3">
      <c r="B26" s="147" t="s">
        <v>900</v>
      </c>
      <c r="C26" s="48">
        <v>18</v>
      </c>
      <c r="D26" s="354">
        <v>0</v>
      </c>
      <c r="E26" s="45">
        <v>0</v>
      </c>
      <c r="F26" s="45">
        <v>0</v>
      </c>
      <c r="G26" s="45">
        <v>0.11</v>
      </c>
      <c r="H26" s="354">
        <v>0.35</v>
      </c>
      <c r="I26" s="295">
        <v>9.4700000000000006</v>
      </c>
      <c r="J26" s="294">
        <v>9.93</v>
      </c>
    </row>
    <row r="27" spans="2:10" x14ac:dyDescent="0.3">
      <c r="B27" s="147" t="s">
        <v>901</v>
      </c>
      <c r="C27" s="48">
        <v>0</v>
      </c>
      <c r="D27" s="354">
        <v>0</v>
      </c>
      <c r="E27" s="45">
        <v>0</v>
      </c>
      <c r="F27" s="45">
        <v>0</v>
      </c>
      <c r="G27" s="45">
        <v>0</v>
      </c>
      <c r="H27" s="354">
        <v>0</v>
      </c>
      <c r="I27" s="295">
        <v>0</v>
      </c>
      <c r="J27" s="294">
        <v>0</v>
      </c>
    </row>
    <row r="28" spans="2:10" ht="15.6" x14ac:dyDescent="0.3">
      <c r="B28" s="147" t="s">
        <v>905</v>
      </c>
      <c r="C28" s="48">
        <v>144</v>
      </c>
      <c r="D28" s="354">
        <v>0.75</v>
      </c>
      <c r="E28" s="45">
        <v>0.12</v>
      </c>
      <c r="F28" s="45">
        <v>5.0000000000000044E-2</v>
      </c>
      <c r="G28" s="45">
        <v>2.3299999999999996</v>
      </c>
      <c r="H28" s="354">
        <v>55.49</v>
      </c>
      <c r="I28" s="295">
        <v>22.84</v>
      </c>
      <c r="J28" s="294">
        <v>81.58</v>
      </c>
    </row>
    <row r="29" spans="2:10" x14ac:dyDescent="0.3">
      <c r="B29" s="147" t="s">
        <v>903</v>
      </c>
      <c r="C29" s="48">
        <v>7</v>
      </c>
      <c r="D29" s="354">
        <v>0</v>
      </c>
      <c r="E29" s="45">
        <v>0</v>
      </c>
      <c r="F29" s="45">
        <v>0</v>
      </c>
      <c r="G29" s="45">
        <v>0.05</v>
      </c>
      <c r="H29" s="354">
        <v>4.01</v>
      </c>
      <c r="I29" s="295">
        <v>0</v>
      </c>
      <c r="J29" s="294">
        <v>4.0599999999999996</v>
      </c>
    </row>
    <row r="30" spans="2:10" x14ac:dyDescent="0.3">
      <c r="B30" s="300" t="s">
        <v>904</v>
      </c>
      <c r="C30" s="49">
        <v>169</v>
      </c>
      <c r="D30" s="189">
        <v>0.75</v>
      </c>
      <c r="E30" s="46">
        <v>0.12</v>
      </c>
      <c r="F30" s="46">
        <v>5.0000000000000044E-2</v>
      </c>
      <c r="G30" s="46">
        <v>2.4899999999999993</v>
      </c>
      <c r="H30" s="189">
        <v>59.85</v>
      </c>
      <c r="I30" s="52">
        <v>32.31</v>
      </c>
      <c r="J30" s="75">
        <v>95.57</v>
      </c>
    </row>
    <row r="31" spans="2:10" x14ac:dyDescent="0.3">
      <c r="B31" s="300" t="s">
        <v>238</v>
      </c>
      <c r="C31" s="48"/>
      <c r="D31" s="354"/>
      <c r="E31" s="45"/>
      <c r="F31" s="45"/>
      <c r="G31" s="45"/>
      <c r="H31" s="354"/>
      <c r="I31" s="295"/>
      <c r="J31" s="294"/>
    </row>
    <row r="32" spans="2:10" x14ac:dyDescent="0.3">
      <c r="B32" s="147" t="s">
        <v>900</v>
      </c>
      <c r="C32" s="48">
        <v>20</v>
      </c>
      <c r="D32" s="354">
        <v>0</v>
      </c>
      <c r="E32" s="45">
        <v>0</v>
      </c>
      <c r="F32" s="45">
        <v>0.01</v>
      </c>
      <c r="G32" s="45">
        <v>0.32</v>
      </c>
      <c r="H32" s="354">
        <v>11.75</v>
      </c>
      <c r="I32" s="295">
        <v>0</v>
      </c>
      <c r="J32" s="294">
        <v>12.08</v>
      </c>
    </row>
    <row r="33" spans="2:10" x14ac:dyDescent="0.3">
      <c r="B33" s="147" t="s">
        <v>901</v>
      </c>
      <c r="C33" s="48">
        <v>0</v>
      </c>
      <c r="D33" s="354">
        <v>0</v>
      </c>
      <c r="E33" s="45">
        <v>0</v>
      </c>
      <c r="F33" s="45">
        <v>0</v>
      </c>
      <c r="G33" s="45">
        <v>0</v>
      </c>
      <c r="H33" s="354">
        <v>0</v>
      </c>
      <c r="I33" s="295">
        <v>0</v>
      </c>
      <c r="J33" s="294">
        <v>0</v>
      </c>
    </row>
    <row r="34" spans="2:10" ht="15.6" x14ac:dyDescent="0.3">
      <c r="B34" s="147" t="s">
        <v>905</v>
      </c>
      <c r="C34" s="48">
        <v>24</v>
      </c>
      <c r="D34" s="354">
        <v>0</v>
      </c>
      <c r="E34" s="45">
        <v>0</v>
      </c>
      <c r="F34" s="45">
        <v>0.13</v>
      </c>
      <c r="G34" s="45">
        <v>1.3000000000000003</v>
      </c>
      <c r="H34" s="354">
        <v>2.5799999999999996</v>
      </c>
      <c r="I34" s="295">
        <v>8.01</v>
      </c>
      <c r="J34" s="294">
        <v>12.02</v>
      </c>
    </row>
    <row r="35" spans="2:10" x14ac:dyDescent="0.3">
      <c r="B35" s="147" t="s">
        <v>903</v>
      </c>
      <c r="C35" s="48">
        <v>71</v>
      </c>
      <c r="D35" s="354">
        <v>0</v>
      </c>
      <c r="E35" s="45">
        <v>0</v>
      </c>
      <c r="F35" s="45">
        <v>2.15</v>
      </c>
      <c r="G35" s="45">
        <v>39.049999999999997</v>
      </c>
      <c r="H35" s="354">
        <v>6.84</v>
      </c>
      <c r="I35" s="295">
        <v>0.13</v>
      </c>
      <c r="J35" s="294">
        <v>48.169999999999995</v>
      </c>
    </row>
    <row r="36" spans="2:10" x14ac:dyDescent="0.3">
      <c r="B36" s="300" t="s">
        <v>904</v>
      </c>
      <c r="C36" s="49">
        <v>115</v>
      </c>
      <c r="D36" s="189">
        <v>0</v>
      </c>
      <c r="E36" s="46">
        <v>0</v>
      </c>
      <c r="F36" s="46">
        <v>2.29</v>
      </c>
      <c r="G36" s="46">
        <v>40.669999999999995</v>
      </c>
      <c r="H36" s="189">
        <v>21.17</v>
      </c>
      <c r="I36" s="52">
        <v>8.14</v>
      </c>
      <c r="J36" s="75">
        <v>72.27</v>
      </c>
    </row>
    <row r="37" spans="2:10" x14ac:dyDescent="0.3">
      <c r="B37" s="300" t="s">
        <v>239</v>
      </c>
      <c r="C37" s="48"/>
      <c r="D37" s="354"/>
      <c r="E37" s="45"/>
      <c r="F37" s="45"/>
      <c r="G37" s="45"/>
      <c r="H37" s="354"/>
      <c r="I37" s="295"/>
      <c r="J37" s="294"/>
    </row>
    <row r="38" spans="2:10" x14ac:dyDescent="0.3">
      <c r="B38" s="147" t="s">
        <v>900</v>
      </c>
      <c r="C38" s="48">
        <v>11</v>
      </c>
      <c r="D38" s="354">
        <v>0</v>
      </c>
      <c r="E38" s="45">
        <v>0</v>
      </c>
      <c r="F38" s="45">
        <v>0.31</v>
      </c>
      <c r="G38" s="45">
        <v>0.46</v>
      </c>
      <c r="H38" s="354">
        <v>1.2</v>
      </c>
      <c r="I38" s="295">
        <v>2.38</v>
      </c>
      <c r="J38" s="294">
        <v>4.3499999999999996</v>
      </c>
    </row>
    <row r="39" spans="2:10" x14ac:dyDescent="0.3">
      <c r="B39" s="147" t="s">
        <v>901</v>
      </c>
      <c r="C39" s="48">
        <v>8</v>
      </c>
      <c r="D39" s="354">
        <v>0</v>
      </c>
      <c r="E39" s="45">
        <v>0</v>
      </c>
      <c r="F39" s="45">
        <v>0.2</v>
      </c>
      <c r="G39" s="45">
        <v>0.37</v>
      </c>
      <c r="H39" s="354">
        <v>0.69</v>
      </c>
      <c r="I39" s="295">
        <v>1.47</v>
      </c>
      <c r="J39" s="294">
        <v>2.73</v>
      </c>
    </row>
    <row r="40" spans="2:10" ht="15.6" x14ac:dyDescent="0.3">
      <c r="B40" s="147" t="s">
        <v>905</v>
      </c>
      <c r="C40" s="48">
        <v>365</v>
      </c>
      <c r="D40" s="354">
        <v>6.2200000000000006</v>
      </c>
      <c r="E40" s="45">
        <v>2.95</v>
      </c>
      <c r="F40" s="45">
        <v>13.169999999999995</v>
      </c>
      <c r="G40" s="45">
        <v>64.479999999999976</v>
      </c>
      <c r="H40" s="354">
        <v>49.209999999999987</v>
      </c>
      <c r="I40" s="295">
        <v>50.25</v>
      </c>
      <c r="J40" s="294">
        <v>186.27999999999994</v>
      </c>
    </row>
    <row r="41" spans="2:10" x14ac:dyDescent="0.3">
      <c r="B41" s="147" t="s">
        <v>903</v>
      </c>
      <c r="C41" s="48">
        <v>111</v>
      </c>
      <c r="D41" s="354">
        <v>22.67</v>
      </c>
      <c r="E41" s="45">
        <v>25.1</v>
      </c>
      <c r="F41" s="45">
        <v>3.1000000000000014</v>
      </c>
      <c r="G41" s="45">
        <v>40.43</v>
      </c>
      <c r="H41" s="354">
        <v>0.21</v>
      </c>
      <c r="I41" s="295">
        <v>3.08</v>
      </c>
      <c r="J41" s="294">
        <v>94.59</v>
      </c>
    </row>
    <row r="42" spans="2:10" x14ac:dyDescent="0.3">
      <c r="B42" s="521" t="s">
        <v>904</v>
      </c>
      <c r="C42" s="49">
        <v>495</v>
      </c>
      <c r="D42" s="189">
        <v>28.89</v>
      </c>
      <c r="E42" s="46">
        <v>28.05</v>
      </c>
      <c r="F42" s="46">
        <v>16.779999999999994</v>
      </c>
      <c r="G42" s="46">
        <v>105.73999999999998</v>
      </c>
      <c r="H42" s="189">
        <v>51.309999999999988</v>
      </c>
      <c r="I42" s="52">
        <v>57.18</v>
      </c>
      <c r="J42" s="520">
        <v>287.95</v>
      </c>
    </row>
    <row r="43" spans="2:10" x14ac:dyDescent="0.3">
      <c r="B43" s="521" t="s">
        <v>240</v>
      </c>
      <c r="C43" s="48"/>
      <c r="D43" s="354"/>
      <c r="E43" s="45"/>
      <c r="F43" s="45"/>
      <c r="G43" s="45"/>
      <c r="H43" s="354"/>
      <c r="I43" s="519"/>
      <c r="J43" s="518"/>
    </row>
    <row r="44" spans="2:10" x14ac:dyDescent="0.3">
      <c r="B44" s="147" t="s">
        <v>900</v>
      </c>
      <c r="C44" s="45">
        <v>92</v>
      </c>
      <c r="D44" s="354">
        <v>5.3500000000000005</v>
      </c>
      <c r="E44" s="45">
        <v>0</v>
      </c>
      <c r="F44" s="45">
        <v>1.8499999999999996</v>
      </c>
      <c r="G44" s="45">
        <v>29.240000000000006</v>
      </c>
      <c r="H44" s="354">
        <v>16.75</v>
      </c>
      <c r="I44" s="295">
        <v>8.77</v>
      </c>
      <c r="J44" s="294">
        <v>61.960000000000008</v>
      </c>
    </row>
    <row r="45" spans="2:10" x14ac:dyDescent="0.3">
      <c r="B45" s="147" t="s">
        <v>901</v>
      </c>
      <c r="C45" s="45">
        <v>191</v>
      </c>
      <c r="D45" s="354">
        <v>11.600000000000001</v>
      </c>
      <c r="E45" s="45">
        <v>0</v>
      </c>
      <c r="F45" s="45">
        <v>1.8599999999999994</v>
      </c>
      <c r="G45" s="45">
        <v>1.1300000000000003</v>
      </c>
      <c r="H45" s="354">
        <v>22.069999999999997</v>
      </c>
      <c r="I45" s="295">
        <v>42.230000000000004</v>
      </c>
      <c r="J45" s="294">
        <v>78.89</v>
      </c>
    </row>
    <row r="46" spans="2:10" ht="15.6" x14ac:dyDescent="0.3">
      <c r="B46" s="147" t="s">
        <v>905</v>
      </c>
      <c r="C46" s="45">
        <v>505</v>
      </c>
      <c r="D46" s="354">
        <v>0</v>
      </c>
      <c r="E46" s="45">
        <v>0</v>
      </c>
      <c r="F46" s="45">
        <v>10.759999999999998</v>
      </c>
      <c r="G46" s="45">
        <v>36.329999999999991</v>
      </c>
      <c r="H46" s="354">
        <v>142.91999999999999</v>
      </c>
      <c r="I46" s="295">
        <v>105.44</v>
      </c>
      <c r="J46" s="294">
        <v>295.45</v>
      </c>
    </row>
    <row r="47" spans="2:10" x14ac:dyDescent="0.3">
      <c r="B47" s="147" t="s">
        <v>906</v>
      </c>
      <c r="C47" s="45">
        <v>21</v>
      </c>
      <c r="D47" s="354">
        <v>0</v>
      </c>
      <c r="E47" s="45">
        <v>0</v>
      </c>
      <c r="F47" s="45">
        <v>0.45999999999999996</v>
      </c>
      <c r="G47" s="45">
        <v>18.149999999999999</v>
      </c>
      <c r="H47" s="354">
        <v>0</v>
      </c>
      <c r="I47" s="295">
        <v>0</v>
      </c>
      <c r="J47" s="294">
        <v>18.61</v>
      </c>
    </row>
    <row r="48" spans="2:10" x14ac:dyDescent="0.3">
      <c r="B48" s="300" t="s">
        <v>904</v>
      </c>
      <c r="C48" s="46">
        <v>809</v>
      </c>
      <c r="D48" s="189">
        <v>16.950000000000003</v>
      </c>
      <c r="E48" s="46">
        <v>0</v>
      </c>
      <c r="F48" s="46">
        <v>14.929999999999996</v>
      </c>
      <c r="G48" s="46">
        <v>84.85</v>
      </c>
      <c r="H48" s="189">
        <v>181.73999999999998</v>
      </c>
      <c r="I48" s="52">
        <v>156.44</v>
      </c>
      <c r="J48" s="75">
        <v>454.90999999999997</v>
      </c>
    </row>
    <row r="49" spans="2:10" x14ac:dyDescent="0.3">
      <c r="B49" s="300" t="s">
        <v>241</v>
      </c>
      <c r="C49" s="45"/>
      <c r="D49" s="354"/>
      <c r="E49" s="45"/>
      <c r="F49" s="45"/>
      <c r="G49" s="45"/>
      <c r="H49" s="354"/>
      <c r="I49" s="295"/>
      <c r="J49" s="294"/>
    </row>
    <row r="50" spans="2:10" x14ac:dyDescent="0.3">
      <c r="B50" s="147" t="s">
        <v>900</v>
      </c>
      <c r="C50" s="45">
        <v>41</v>
      </c>
      <c r="D50" s="354">
        <v>4.51</v>
      </c>
      <c r="E50" s="45">
        <v>0</v>
      </c>
      <c r="F50" s="45">
        <v>0.30999999999999961</v>
      </c>
      <c r="G50" s="45">
        <v>11.58</v>
      </c>
      <c r="H50" s="354">
        <v>0.76</v>
      </c>
      <c r="I50" s="295">
        <v>3.94</v>
      </c>
      <c r="J50" s="294">
        <v>21.1</v>
      </c>
    </row>
    <row r="51" spans="2:10" x14ac:dyDescent="0.3">
      <c r="B51" s="147" t="s">
        <v>901</v>
      </c>
      <c r="C51" s="45">
        <v>142</v>
      </c>
      <c r="D51" s="354">
        <v>0</v>
      </c>
      <c r="E51" s="45">
        <v>0</v>
      </c>
      <c r="F51" s="45">
        <v>2.5000000000000004</v>
      </c>
      <c r="G51" s="45">
        <v>4.370000000000001</v>
      </c>
      <c r="H51" s="354">
        <v>10.54</v>
      </c>
      <c r="I51" s="295">
        <v>34.619999999999997</v>
      </c>
      <c r="J51" s="294">
        <v>52.03</v>
      </c>
    </row>
    <row r="52" spans="2:10" ht="15.6" x14ac:dyDescent="0.3">
      <c r="B52" s="147" t="s">
        <v>905</v>
      </c>
      <c r="C52" s="45">
        <v>332</v>
      </c>
      <c r="D52" s="354">
        <v>8.74</v>
      </c>
      <c r="E52" s="45">
        <v>0</v>
      </c>
      <c r="F52" s="45">
        <v>6.0400000000000009</v>
      </c>
      <c r="G52" s="45">
        <v>43.53</v>
      </c>
      <c r="H52" s="354">
        <v>21.62</v>
      </c>
      <c r="I52" s="295">
        <v>66.419999999999987</v>
      </c>
      <c r="J52" s="294">
        <v>146.35</v>
      </c>
    </row>
    <row r="53" spans="2:10" x14ac:dyDescent="0.3">
      <c r="B53" s="147" t="s">
        <v>906</v>
      </c>
      <c r="C53" s="45">
        <v>114</v>
      </c>
      <c r="D53" s="354">
        <v>0</v>
      </c>
      <c r="E53" s="45">
        <v>7.08</v>
      </c>
      <c r="F53" s="45">
        <v>3.4800000000000004</v>
      </c>
      <c r="G53" s="45">
        <v>11.249999999999996</v>
      </c>
      <c r="H53" s="354">
        <v>8.9700000000000024</v>
      </c>
      <c r="I53" s="295">
        <v>7.07</v>
      </c>
      <c r="J53" s="294">
        <v>37.849999999999994</v>
      </c>
    </row>
    <row r="54" spans="2:10" x14ac:dyDescent="0.3">
      <c r="B54" s="300" t="s">
        <v>904</v>
      </c>
      <c r="C54" s="46">
        <v>629</v>
      </c>
      <c r="D54" s="189">
        <v>13.25</v>
      </c>
      <c r="E54" s="46">
        <v>7.08</v>
      </c>
      <c r="F54" s="46">
        <v>12.330000000000005</v>
      </c>
      <c r="G54" s="46">
        <v>70.73</v>
      </c>
      <c r="H54" s="189">
        <v>41.89</v>
      </c>
      <c r="I54" s="52">
        <v>112.04999999999998</v>
      </c>
      <c r="J54" s="75">
        <v>257.33000000000004</v>
      </c>
    </row>
    <row r="55" spans="2:10" x14ac:dyDescent="0.3">
      <c r="B55" s="300" t="s">
        <v>242</v>
      </c>
      <c r="C55" s="45"/>
      <c r="D55" s="354"/>
      <c r="E55" s="45"/>
      <c r="F55" s="45"/>
      <c r="G55" s="45"/>
      <c r="H55" s="354"/>
      <c r="I55" s="295"/>
      <c r="J55" s="294"/>
    </row>
    <row r="56" spans="2:10" x14ac:dyDescent="0.3">
      <c r="B56" s="147" t="s">
        <v>900</v>
      </c>
      <c r="C56" s="45">
        <v>390</v>
      </c>
      <c r="D56" s="354">
        <v>1.1000000000000001</v>
      </c>
      <c r="E56" s="45">
        <v>28.8</v>
      </c>
      <c r="F56" s="45">
        <v>12.650000000000009</v>
      </c>
      <c r="G56" s="45">
        <v>59.519999999999996</v>
      </c>
      <c r="H56" s="354">
        <v>84.810000000000031</v>
      </c>
      <c r="I56" s="295">
        <v>50.429999999999993</v>
      </c>
      <c r="J56" s="294">
        <v>237.31000000000006</v>
      </c>
    </row>
    <row r="57" spans="2:10" x14ac:dyDescent="0.3">
      <c r="B57" s="147" t="s">
        <v>901</v>
      </c>
      <c r="C57" s="45">
        <v>203</v>
      </c>
      <c r="D57" s="354">
        <v>1.17</v>
      </c>
      <c r="E57" s="45">
        <v>0.98</v>
      </c>
      <c r="F57" s="45">
        <v>4.2899999999999991</v>
      </c>
      <c r="G57" s="45">
        <v>12.890000000000002</v>
      </c>
      <c r="H57" s="354">
        <v>33.130000000000003</v>
      </c>
      <c r="I57" s="295">
        <v>46.149999999999991</v>
      </c>
      <c r="J57" s="294">
        <v>98.61</v>
      </c>
    </row>
    <row r="58" spans="2:10" ht="15.6" x14ac:dyDescent="0.3">
      <c r="B58" s="147" t="s">
        <v>905</v>
      </c>
      <c r="C58" s="45">
        <v>1453</v>
      </c>
      <c r="D58" s="354">
        <v>25.85</v>
      </c>
      <c r="E58" s="45">
        <v>5.46</v>
      </c>
      <c r="F58" s="45">
        <v>37.19</v>
      </c>
      <c r="G58" s="45">
        <v>138.4799999999999</v>
      </c>
      <c r="H58" s="354">
        <v>242.26000000000002</v>
      </c>
      <c r="I58" s="295">
        <v>339.11</v>
      </c>
      <c r="J58" s="294">
        <v>788.34999999999991</v>
      </c>
    </row>
    <row r="59" spans="2:10" x14ac:dyDescent="0.3">
      <c r="B59" s="147" t="s">
        <v>903</v>
      </c>
      <c r="C59" s="45">
        <v>28</v>
      </c>
      <c r="D59" s="354">
        <v>0.72</v>
      </c>
      <c r="E59" s="45">
        <v>4.0999999999999996</v>
      </c>
      <c r="F59" s="45">
        <v>1.6599999999999993</v>
      </c>
      <c r="G59" s="45">
        <v>10.859999999999998</v>
      </c>
      <c r="H59" s="354">
        <v>0.79999999999999993</v>
      </c>
      <c r="I59" s="295">
        <v>1.62</v>
      </c>
      <c r="J59" s="294">
        <v>19.759999999999998</v>
      </c>
    </row>
    <row r="60" spans="2:10" x14ac:dyDescent="0.3">
      <c r="B60" s="300" t="s">
        <v>907</v>
      </c>
      <c r="C60" s="46">
        <v>2074</v>
      </c>
      <c r="D60" s="189">
        <v>28.84</v>
      </c>
      <c r="E60" s="46">
        <v>39.340000000000003</v>
      </c>
      <c r="F60" s="46">
        <v>55.790000000000006</v>
      </c>
      <c r="G60" s="46">
        <v>221.74999999999989</v>
      </c>
      <c r="H60" s="189">
        <v>361.00000000000006</v>
      </c>
      <c r="I60" s="52">
        <v>437.31</v>
      </c>
      <c r="J60" s="75">
        <v>1144.03</v>
      </c>
    </row>
    <row r="61" spans="2:10" x14ac:dyDescent="0.3">
      <c r="B61" s="300" t="s">
        <v>53</v>
      </c>
      <c r="C61" s="45"/>
      <c r="D61" s="354"/>
      <c r="E61" s="45"/>
      <c r="F61" s="45"/>
      <c r="G61" s="45"/>
      <c r="H61" s="354"/>
      <c r="I61" s="295"/>
      <c r="J61" s="294"/>
    </row>
    <row r="62" spans="2:10" x14ac:dyDescent="0.3">
      <c r="B62" s="147" t="s">
        <v>900</v>
      </c>
      <c r="C62" s="45">
        <v>481</v>
      </c>
      <c r="D62" s="354">
        <v>28.3</v>
      </c>
      <c r="E62" s="45">
        <v>18.64</v>
      </c>
      <c r="F62" s="45">
        <v>13.649999999999991</v>
      </c>
      <c r="G62" s="45">
        <v>51.9</v>
      </c>
      <c r="H62" s="354">
        <v>83.02000000000001</v>
      </c>
      <c r="I62" s="295">
        <v>78.709999999999994</v>
      </c>
      <c r="J62" s="294">
        <v>274.21999999999997</v>
      </c>
    </row>
    <row r="63" spans="2:10" x14ac:dyDescent="0.3">
      <c r="B63" s="147" t="s">
        <v>908</v>
      </c>
      <c r="C63" s="45">
        <v>242</v>
      </c>
      <c r="D63" s="354">
        <v>3.98</v>
      </c>
      <c r="E63" s="45">
        <v>3.33</v>
      </c>
      <c r="F63" s="45">
        <v>9.2299999999999951</v>
      </c>
      <c r="G63" s="45">
        <v>44.760000000000005</v>
      </c>
      <c r="H63" s="354">
        <v>50.779999999999994</v>
      </c>
      <c r="I63" s="295">
        <v>34.07</v>
      </c>
      <c r="J63" s="294">
        <v>146.14999999999998</v>
      </c>
    </row>
    <row r="64" spans="2:10" ht="15.6" x14ac:dyDescent="0.3">
      <c r="B64" s="147" t="s">
        <v>902</v>
      </c>
      <c r="C64" s="45">
        <v>1203</v>
      </c>
      <c r="D64" s="354">
        <v>22.21</v>
      </c>
      <c r="E64" s="45">
        <v>54.55</v>
      </c>
      <c r="F64" s="45">
        <v>39.700000000000017</v>
      </c>
      <c r="G64" s="45">
        <v>120.77000000000004</v>
      </c>
      <c r="H64" s="354">
        <v>251.61999999999992</v>
      </c>
      <c r="I64" s="295">
        <v>236.26999999999995</v>
      </c>
      <c r="J64" s="294">
        <v>725.11999999999989</v>
      </c>
    </row>
    <row r="65" spans="2:10" x14ac:dyDescent="0.3">
      <c r="B65" s="147" t="s">
        <v>903</v>
      </c>
      <c r="C65" s="45">
        <v>400</v>
      </c>
      <c r="D65" s="354">
        <v>2.0499999999999998</v>
      </c>
      <c r="E65" s="45">
        <v>32.83</v>
      </c>
      <c r="F65" s="45">
        <v>10.020000000000003</v>
      </c>
      <c r="G65" s="45">
        <v>55.3</v>
      </c>
      <c r="H65" s="354">
        <v>52.519999999999989</v>
      </c>
      <c r="I65" s="295">
        <v>71.87</v>
      </c>
      <c r="J65" s="294">
        <v>224.58999999999997</v>
      </c>
    </row>
    <row r="66" spans="2:10" x14ac:dyDescent="0.3">
      <c r="B66" s="300" t="s">
        <v>907</v>
      </c>
      <c r="C66" s="46">
        <v>2326</v>
      </c>
      <c r="D66" s="189">
        <v>56.54</v>
      </c>
      <c r="E66" s="46">
        <v>109.35</v>
      </c>
      <c r="F66" s="46">
        <v>72.599999999999994</v>
      </c>
      <c r="G66" s="46">
        <v>272.73</v>
      </c>
      <c r="H66" s="189">
        <v>437.93999999999994</v>
      </c>
      <c r="I66" s="52">
        <v>420.91999999999996</v>
      </c>
      <c r="J66" s="75">
        <v>1370.08</v>
      </c>
    </row>
    <row r="67" spans="2:10" x14ac:dyDescent="0.3">
      <c r="B67" s="300" t="s">
        <v>243</v>
      </c>
      <c r="C67" s="45"/>
      <c r="D67" s="354"/>
      <c r="E67" s="45"/>
      <c r="F67" s="45"/>
      <c r="G67" s="45"/>
      <c r="H67" s="354"/>
      <c r="I67" s="295"/>
      <c r="J67" s="294"/>
    </row>
    <row r="68" spans="2:10" x14ac:dyDescent="0.3">
      <c r="B68" s="147" t="s">
        <v>900</v>
      </c>
      <c r="C68" s="45">
        <v>798</v>
      </c>
      <c r="D68" s="354">
        <v>35.119999999999997</v>
      </c>
      <c r="E68" s="45">
        <v>1.98</v>
      </c>
      <c r="F68" s="45">
        <v>10.399999999999991</v>
      </c>
      <c r="G68" s="45">
        <v>56.21</v>
      </c>
      <c r="H68" s="354">
        <v>45.820000000000007</v>
      </c>
      <c r="I68" s="295">
        <v>225.18</v>
      </c>
      <c r="J68" s="294">
        <v>374.71</v>
      </c>
    </row>
    <row r="69" spans="2:10" x14ac:dyDescent="0.3">
      <c r="B69" s="147" t="s">
        <v>901</v>
      </c>
      <c r="C69" s="45">
        <v>517</v>
      </c>
      <c r="D69" s="354">
        <v>23.630000000000003</v>
      </c>
      <c r="E69" s="45">
        <v>0</v>
      </c>
      <c r="F69" s="45">
        <v>11.100000000000009</v>
      </c>
      <c r="G69" s="45">
        <v>162</v>
      </c>
      <c r="H69" s="354">
        <v>15.280000000000003</v>
      </c>
      <c r="I69" s="295">
        <v>94.19</v>
      </c>
      <c r="J69" s="294">
        <v>306.20000000000005</v>
      </c>
    </row>
    <row r="70" spans="2:10" ht="15.6" x14ac:dyDescent="0.3">
      <c r="B70" s="147" t="s">
        <v>905</v>
      </c>
      <c r="C70" s="45">
        <v>863</v>
      </c>
      <c r="D70" s="354">
        <v>2.44</v>
      </c>
      <c r="E70" s="45">
        <v>0.93</v>
      </c>
      <c r="F70" s="45">
        <v>18.180000000000003</v>
      </c>
      <c r="G70" s="45">
        <v>117.41000000000001</v>
      </c>
      <c r="H70" s="354">
        <v>85.939999999999969</v>
      </c>
      <c r="I70" s="295">
        <v>228.6</v>
      </c>
      <c r="J70" s="294">
        <v>453.5</v>
      </c>
    </row>
    <row r="71" spans="2:10" x14ac:dyDescent="0.3">
      <c r="B71" s="147" t="s">
        <v>903</v>
      </c>
      <c r="C71" s="45">
        <v>38</v>
      </c>
      <c r="D71" s="354">
        <v>0</v>
      </c>
      <c r="E71" s="45">
        <v>0</v>
      </c>
      <c r="F71" s="45">
        <v>3.23</v>
      </c>
      <c r="G71" s="45">
        <v>6.41</v>
      </c>
      <c r="H71" s="354">
        <v>0.82000000000000006</v>
      </c>
      <c r="I71" s="295">
        <v>5.0600000000000005</v>
      </c>
      <c r="J71" s="294">
        <v>15.520000000000001</v>
      </c>
    </row>
    <row r="72" spans="2:10" x14ac:dyDescent="0.3">
      <c r="B72" s="300" t="s">
        <v>907</v>
      </c>
      <c r="C72" s="46">
        <v>2216</v>
      </c>
      <c r="D72" s="189">
        <v>61.19</v>
      </c>
      <c r="E72" s="46">
        <v>2.91</v>
      </c>
      <c r="F72" s="46">
        <v>42.910000000000011</v>
      </c>
      <c r="G72" s="46">
        <v>342.03000000000003</v>
      </c>
      <c r="H72" s="189">
        <v>147.85999999999996</v>
      </c>
      <c r="I72" s="52">
        <v>553.03</v>
      </c>
      <c r="J72" s="75">
        <v>1149.9299999999998</v>
      </c>
    </row>
    <row r="73" spans="2:10" x14ac:dyDescent="0.3">
      <c r="B73" s="300" t="s">
        <v>244</v>
      </c>
      <c r="C73" s="45"/>
      <c r="D73" s="354"/>
      <c r="E73" s="45"/>
      <c r="F73" s="45"/>
      <c r="G73" s="45"/>
      <c r="H73" s="354"/>
      <c r="I73" s="295"/>
      <c r="J73" s="294"/>
    </row>
    <row r="74" spans="2:10" x14ac:dyDescent="0.3">
      <c r="B74" s="147" t="s">
        <v>900</v>
      </c>
      <c r="C74" s="45">
        <v>381</v>
      </c>
      <c r="D74" s="354">
        <v>12.11</v>
      </c>
      <c r="E74" s="45">
        <v>11.959999999999999</v>
      </c>
      <c r="F74" s="45">
        <v>9.5100000000000051</v>
      </c>
      <c r="G74" s="45">
        <v>15.379999999999997</v>
      </c>
      <c r="H74" s="354">
        <v>58.550000000000004</v>
      </c>
      <c r="I74" s="295">
        <v>96.87</v>
      </c>
      <c r="J74" s="294">
        <v>204.38</v>
      </c>
    </row>
    <row r="75" spans="2:10" x14ac:dyDescent="0.3">
      <c r="B75" s="147" t="s">
        <v>901</v>
      </c>
      <c r="C75" s="45">
        <v>142</v>
      </c>
      <c r="D75" s="354">
        <v>2.21</v>
      </c>
      <c r="E75" s="45">
        <v>7.3900000000000006</v>
      </c>
      <c r="F75" s="45">
        <v>6.2299999999999969</v>
      </c>
      <c r="G75" s="45">
        <v>12.559999999999999</v>
      </c>
      <c r="H75" s="354">
        <v>24.429999999999996</v>
      </c>
      <c r="I75" s="295">
        <v>32.24</v>
      </c>
      <c r="J75" s="294">
        <v>85.06</v>
      </c>
    </row>
    <row r="76" spans="2:10" ht="15.6" x14ac:dyDescent="0.3">
      <c r="B76" s="147" t="s">
        <v>905</v>
      </c>
      <c r="C76" s="45">
        <v>149</v>
      </c>
      <c r="D76" s="354">
        <v>0</v>
      </c>
      <c r="E76" s="45">
        <v>0</v>
      </c>
      <c r="F76" s="45">
        <v>6.3900000000000006</v>
      </c>
      <c r="G76" s="45">
        <v>13.44</v>
      </c>
      <c r="H76" s="354">
        <v>30.35</v>
      </c>
      <c r="I76" s="295">
        <v>39.119999999999997</v>
      </c>
      <c r="J76" s="294">
        <v>89.3</v>
      </c>
    </row>
    <row r="77" spans="2:10" x14ac:dyDescent="0.3">
      <c r="B77" s="147" t="s">
        <v>906</v>
      </c>
      <c r="C77" s="45">
        <v>512</v>
      </c>
      <c r="D77" s="354">
        <v>23.060000000000002</v>
      </c>
      <c r="E77" s="45">
        <v>0</v>
      </c>
      <c r="F77" s="45">
        <v>3.2999999999999936</v>
      </c>
      <c r="G77" s="45">
        <v>210.02000000000004</v>
      </c>
      <c r="H77" s="354">
        <v>179.52999999999994</v>
      </c>
      <c r="I77" s="295">
        <v>12.59</v>
      </c>
      <c r="J77" s="294">
        <v>428.49999999999994</v>
      </c>
    </row>
    <row r="78" spans="2:10" x14ac:dyDescent="0.3">
      <c r="B78" s="300" t="s">
        <v>907</v>
      </c>
      <c r="C78" s="46">
        <v>1184</v>
      </c>
      <c r="D78" s="189">
        <v>37.380000000000003</v>
      </c>
      <c r="E78" s="46">
        <v>19.350000000000001</v>
      </c>
      <c r="F78" s="46">
        <v>25.429999999999993</v>
      </c>
      <c r="G78" s="46">
        <v>251.40000000000003</v>
      </c>
      <c r="H78" s="189">
        <v>292.85999999999996</v>
      </c>
      <c r="I78" s="52">
        <v>180.82000000000002</v>
      </c>
      <c r="J78" s="75">
        <v>807.24000000000012</v>
      </c>
    </row>
    <row r="79" spans="2:10" ht="15" thickBot="1" x14ac:dyDescent="0.35">
      <c r="B79" s="151" t="s">
        <v>909</v>
      </c>
      <c r="C79" s="47">
        <v>10456</v>
      </c>
      <c r="D79" s="355">
        <v>250.95000000000002</v>
      </c>
      <c r="E79" s="47">
        <v>211.89</v>
      </c>
      <c r="F79" s="47">
        <v>253.31000000000006</v>
      </c>
      <c r="G79" s="47">
        <v>1479.63</v>
      </c>
      <c r="H79" s="355">
        <v>1642.4399999999996</v>
      </c>
      <c r="I79" s="297">
        <v>2036.7599999999998</v>
      </c>
      <c r="J79" s="296">
        <v>5874.98</v>
      </c>
    </row>
    <row r="80" spans="2:10" x14ac:dyDescent="0.3">
      <c r="B80" s="481" t="s">
        <v>1333</v>
      </c>
    </row>
    <row r="81" spans="2:10" x14ac:dyDescent="0.3">
      <c r="B81" s="494" t="s">
        <v>1334</v>
      </c>
      <c r="D81" s="5"/>
      <c r="E81" s="5"/>
      <c r="F81" s="5"/>
      <c r="G81" s="5"/>
      <c r="H81" s="5"/>
      <c r="I81" s="5"/>
      <c r="J81" s="5"/>
    </row>
    <row r="82" spans="2:10" x14ac:dyDescent="0.3">
      <c r="B82" s="478" t="s">
        <v>1335</v>
      </c>
    </row>
    <row r="83" spans="2:10" x14ac:dyDescent="0.3">
      <c r="B83" s="479" t="s">
        <v>1332</v>
      </c>
    </row>
  </sheetData>
  <mergeCells count="7">
    <mergeCell ref="B2:B4"/>
    <mergeCell ref="C2:C4"/>
    <mergeCell ref="D2:F2"/>
    <mergeCell ref="D3:F3"/>
    <mergeCell ref="J2:J4"/>
    <mergeCell ref="B5:B6"/>
    <mergeCell ref="C5:C6"/>
  </mergeCells>
  <pageMargins left="0.511811024" right="0.511811024" top="0.78740157499999996" bottom="0.78740157499999996" header="0.31496062000000002" footer="0.3149606200000000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M69"/>
  <sheetViews>
    <sheetView showGridLines="0" workbookViewId="0"/>
  </sheetViews>
  <sheetFormatPr defaultRowHeight="14.4" x14ac:dyDescent="0.3"/>
  <cols>
    <col min="2" max="2" width="29.44140625" customWidth="1"/>
    <col min="3" max="3" width="10.5546875" bestFit="1" customWidth="1"/>
    <col min="4" max="8" width="9.5546875" bestFit="1" customWidth="1"/>
    <col min="9" max="9" width="10.5546875" bestFit="1" customWidth="1"/>
  </cols>
  <sheetData>
    <row r="1" spans="2:13" ht="15" thickBot="1" x14ac:dyDescent="0.35">
      <c r="B1" s="516" t="s">
        <v>910</v>
      </c>
      <c r="C1" s="516"/>
      <c r="D1" s="516"/>
      <c r="E1" s="516"/>
      <c r="F1" s="516"/>
      <c r="G1" s="516"/>
      <c r="H1" s="516"/>
      <c r="I1" s="516"/>
      <c r="J1" s="465"/>
      <c r="K1" s="465"/>
      <c r="L1" s="465"/>
      <c r="M1" s="465"/>
    </row>
    <row r="2" spans="2:13" x14ac:dyDescent="0.3">
      <c r="B2" s="548" t="s">
        <v>896</v>
      </c>
      <c r="C2" s="529" t="s">
        <v>30</v>
      </c>
      <c r="D2" s="584" t="s">
        <v>404</v>
      </c>
      <c r="E2" s="564"/>
      <c r="F2" s="282" t="s">
        <v>404</v>
      </c>
      <c r="G2" s="302" t="s">
        <v>404</v>
      </c>
      <c r="H2" s="289" t="s">
        <v>404</v>
      </c>
      <c r="I2" s="534" t="s">
        <v>27</v>
      </c>
    </row>
    <row r="3" spans="2:13" ht="27" thickBot="1" x14ac:dyDescent="0.35">
      <c r="B3" s="583"/>
      <c r="C3" s="538"/>
      <c r="D3" s="586" t="s">
        <v>897</v>
      </c>
      <c r="E3" s="565"/>
      <c r="F3" s="293" t="s">
        <v>407</v>
      </c>
      <c r="G3" s="304" t="s">
        <v>408</v>
      </c>
      <c r="H3" s="305" t="s">
        <v>898</v>
      </c>
      <c r="I3" s="539"/>
    </row>
    <row r="4" spans="2:13" ht="15" thickBot="1" x14ac:dyDescent="0.35">
      <c r="B4" s="549"/>
      <c r="C4" s="530"/>
      <c r="D4" s="303">
        <v>2020</v>
      </c>
      <c r="E4" s="285">
        <v>2021</v>
      </c>
      <c r="F4" s="283" t="s">
        <v>406</v>
      </c>
      <c r="G4" s="303" t="s">
        <v>406</v>
      </c>
      <c r="H4" s="108"/>
      <c r="I4" s="535"/>
    </row>
    <row r="5" spans="2:13" x14ac:dyDescent="0.3">
      <c r="B5" s="552"/>
      <c r="C5" s="529" t="s">
        <v>67</v>
      </c>
      <c r="D5" s="304" t="s">
        <v>153</v>
      </c>
      <c r="E5" s="293" t="s">
        <v>153</v>
      </c>
      <c r="F5" s="293" t="s">
        <v>153</v>
      </c>
      <c r="G5" s="304" t="s">
        <v>153</v>
      </c>
      <c r="H5" s="284" t="s">
        <v>153</v>
      </c>
      <c r="I5" s="305" t="s">
        <v>153</v>
      </c>
    </row>
    <row r="6" spans="2:13" x14ac:dyDescent="0.3">
      <c r="B6" s="553"/>
      <c r="C6" s="538"/>
      <c r="D6" s="304" t="s">
        <v>227</v>
      </c>
      <c r="E6" s="293" t="s">
        <v>227</v>
      </c>
      <c r="F6" s="293" t="s">
        <v>227</v>
      </c>
      <c r="G6" s="304" t="s">
        <v>227</v>
      </c>
      <c r="H6" s="291" t="s">
        <v>227</v>
      </c>
      <c r="I6" s="305" t="s">
        <v>227</v>
      </c>
    </row>
    <row r="7" spans="2:13" x14ac:dyDescent="0.3">
      <c r="B7" s="300" t="s">
        <v>68</v>
      </c>
      <c r="C7" s="149"/>
      <c r="D7" s="150"/>
      <c r="E7" s="27"/>
      <c r="F7" s="149"/>
      <c r="G7" s="150"/>
      <c r="H7" s="377"/>
      <c r="I7" s="77"/>
    </row>
    <row r="8" spans="2:13" x14ac:dyDescent="0.3">
      <c r="B8" s="147" t="s">
        <v>911</v>
      </c>
      <c r="C8" s="359">
        <v>343</v>
      </c>
      <c r="D8" s="362">
        <v>1.29</v>
      </c>
      <c r="E8" s="356">
        <v>1.96</v>
      </c>
      <c r="F8" s="356">
        <v>0</v>
      </c>
      <c r="G8" s="362">
        <v>53.74</v>
      </c>
      <c r="H8" s="382">
        <v>56.09</v>
      </c>
      <c r="I8" s="363">
        <v>113.08000000000001</v>
      </c>
    </row>
    <row r="9" spans="2:13" x14ac:dyDescent="0.3">
      <c r="B9" s="147" t="s">
        <v>912</v>
      </c>
      <c r="C9" s="359">
        <v>0</v>
      </c>
      <c r="D9" s="362">
        <v>0</v>
      </c>
      <c r="E9" s="356">
        <v>0</v>
      </c>
      <c r="F9" s="356">
        <v>0</v>
      </c>
      <c r="G9" s="362">
        <v>0</v>
      </c>
      <c r="H9" s="382">
        <v>0</v>
      </c>
      <c r="I9" s="363">
        <v>0</v>
      </c>
    </row>
    <row r="10" spans="2:13" x14ac:dyDescent="0.3">
      <c r="B10" s="147" t="s">
        <v>913</v>
      </c>
      <c r="C10" s="359">
        <v>1</v>
      </c>
      <c r="D10" s="362">
        <v>0</v>
      </c>
      <c r="E10" s="356">
        <v>0</v>
      </c>
      <c r="F10" s="356">
        <v>0.21</v>
      </c>
      <c r="G10" s="362">
        <v>0</v>
      </c>
      <c r="H10" s="382">
        <v>0.96</v>
      </c>
      <c r="I10" s="363">
        <v>1.17</v>
      </c>
    </row>
    <row r="11" spans="2:13" x14ac:dyDescent="0.3">
      <c r="B11" s="300" t="s">
        <v>904</v>
      </c>
      <c r="C11" s="360">
        <v>344</v>
      </c>
      <c r="D11" s="364">
        <v>1.29</v>
      </c>
      <c r="E11" s="357">
        <v>1.96</v>
      </c>
      <c r="F11" s="357">
        <v>0.21</v>
      </c>
      <c r="G11" s="364">
        <v>53.74</v>
      </c>
      <c r="H11" s="383">
        <v>57.050000000000004</v>
      </c>
      <c r="I11" s="365">
        <v>114.25</v>
      </c>
    </row>
    <row r="12" spans="2:13" x14ac:dyDescent="0.3">
      <c r="B12" s="300" t="s">
        <v>235</v>
      </c>
      <c r="C12" s="359"/>
      <c r="D12" s="362"/>
      <c r="E12" s="356"/>
      <c r="F12" s="356"/>
      <c r="G12" s="362"/>
      <c r="H12" s="382"/>
      <c r="I12" s="363"/>
    </row>
    <row r="13" spans="2:13" x14ac:dyDescent="0.3">
      <c r="B13" s="147" t="s">
        <v>911</v>
      </c>
      <c r="C13" s="359">
        <v>19368</v>
      </c>
      <c r="D13" s="362">
        <v>652.38</v>
      </c>
      <c r="E13" s="356">
        <v>588.49</v>
      </c>
      <c r="F13" s="356">
        <v>2878.81</v>
      </c>
      <c r="G13" s="362">
        <v>1914.6</v>
      </c>
      <c r="H13" s="382">
        <v>721.58999999999992</v>
      </c>
      <c r="I13" s="363">
        <v>6755.8700000000008</v>
      </c>
    </row>
    <row r="14" spans="2:13" x14ac:dyDescent="0.3">
      <c r="B14" s="147" t="s">
        <v>912</v>
      </c>
      <c r="C14" s="359">
        <v>154</v>
      </c>
      <c r="D14" s="362">
        <v>5.17</v>
      </c>
      <c r="E14" s="356">
        <v>2.06</v>
      </c>
      <c r="F14" s="356">
        <v>43.67</v>
      </c>
      <c r="G14" s="362">
        <v>14.03</v>
      </c>
      <c r="H14" s="382">
        <v>9.99</v>
      </c>
      <c r="I14" s="363">
        <v>74.92</v>
      </c>
    </row>
    <row r="15" spans="2:13" x14ac:dyDescent="0.3">
      <c r="B15" s="147" t="s">
        <v>913</v>
      </c>
      <c r="C15" s="359">
        <v>10</v>
      </c>
      <c r="D15" s="362">
        <v>4.74</v>
      </c>
      <c r="E15" s="356">
        <v>0.04</v>
      </c>
      <c r="F15" s="356">
        <v>0.5</v>
      </c>
      <c r="G15" s="362">
        <v>0.72</v>
      </c>
      <c r="H15" s="382">
        <v>2.3499999999999996</v>
      </c>
      <c r="I15" s="363">
        <v>8.35</v>
      </c>
    </row>
    <row r="16" spans="2:13" x14ac:dyDescent="0.3">
      <c r="B16" s="300" t="s">
        <v>904</v>
      </c>
      <c r="C16" s="360">
        <v>19532</v>
      </c>
      <c r="D16" s="364">
        <v>662.29</v>
      </c>
      <c r="E16" s="357">
        <v>590.58999999999992</v>
      </c>
      <c r="F16" s="357">
        <v>2922.98</v>
      </c>
      <c r="G16" s="364">
        <v>1929.35</v>
      </c>
      <c r="H16" s="383">
        <v>733.93</v>
      </c>
      <c r="I16" s="365">
        <v>6839.1399999999994</v>
      </c>
    </row>
    <row r="17" spans="2:9" x14ac:dyDescent="0.3">
      <c r="B17" s="300" t="s">
        <v>236</v>
      </c>
      <c r="C17" s="359"/>
      <c r="D17" s="362"/>
      <c r="E17" s="356"/>
      <c r="F17" s="356"/>
      <c r="G17" s="362"/>
      <c r="H17" s="382"/>
      <c r="I17" s="363"/>
    </row>
    <row r="18" spans="2:9" x14ac:dyDescent="0.3">
      <c r="B18" s="147" t="s">
        <v>911</v>
      </c>
      <c r="C18" s="359">
        <v>52</v>
      </c>
      <c r="D18" s="362">
        <v>0</v>
      </c>
      <c r="E18" s="356">
        <v>0</v>
      </c>
      <c r="F18" s="356">
        <v>7.2799999999999994</v>
      </c>
      <c r="G18" s="362">
        <v>19.649999999999999</v>
      </c>
      <c r="H18" s="382">
        <v>6.72</v>
      </c>
      <c r="I18" s="363">
        <v>33.65</v>
      </c>
    </row>
    <row r="19" spans="2:9" x14ac:dyDescent="0.3">
      <c r="B19" s="147" t="s">
        <v>912</v>
      </c>
      <c r="C19" s="359">
        <v>74</v>
      </c>
      <c r="D19" s="362">
        <v>0</v>
      </c>
      <c r="E19" s="356">
        <v>0</v>
      </c>
      <c r="F19" s="356">
        <v>47.730000000000004</v>
      </c>
      <c r="G19" s="362">
        <v>0</v>
      </c>
      <c r="H19" s="382">
        <v>0</v>
      </c>
      <c r="I19" s="363">
        <v>47.730000000000004</v>
      </c>
    </row>
    <row r="20" spans="2:9" x14ac:dyDescent="0.3">
      <c r="B20" s="147" t="s">
        <v>913</v>
      </c>
      <c r="C20" s="359">
        <v>14</v>
      </c>
      <c r="D20" s="362">
        <v>0</v>
      </c>
      <c r="E20" s="356">
        <v>0</v>
      </c>
      <c r="F20" s="356">
        <v>0</v>
      </c>
      <c r="G20" s="362">
        <v>6.21</v>
      </c>
      <c r="H20" s="382">
        <v>0</v>
      </c>
      <c r="I20" s="363">
        <v>6.21</v>
      </c>
    </row>
    <row r="21" spans="2:9" x14ac:dyDescent="0.3">
      <c r="B21" s="300" t="s">
        <v>904</v>
      </c>
      <c r="C21" s="360">
        <v>140</v>
      </c>
      <c r="D21" s="364">
        <v>0</v>
      </c>
      <c r="E21" s="357">
        <v>0</v>
      </c>
      <c r="F21" s="357">
        <v>55.010000000000005</v>
      </c>
      <c r="G21" s="364">
        <v>25.86</v>
      </c>
      <c r="H21" s="383">
        <v>6.72</v>
      </c>
      <c r="I21" s="365">
        <v>87.59</v>
      </c>
    </row>
    <row r="22" spans="2:9" x14ac:dyDescent="0.3">
      <c r="B22" s="300" t="s">
        <v>237</v>
      </c>
      <c r="C22" s="359"/>
      <c r="D22" s="362"/>
      <c r="E22" s="356"/>
      <c r="F22" s="356"/>
      <c r="G22" s="362"/>
      <c r="H22" s="382"/>
      <c r="I22" s="363"/>
    </row>
    <row r="23" spans="2:9" x14ac:dyDescent="0.3">
      <c r="B23" s="147" t="s">
        <v>911</v>
      </c>
      <c r="C23" s="359">
        <v>5269</v>
      </c>
      <c r="D23" s="362">
        <v>337.96999999999997</v>
      </c>
      <c r="E23" s="356">
        <v>189.01999999999998</v>
      </c>
      <c r="F23" s="356">
        <v>802.07999999999993</v>
      </c>
      <c r="G23" s="362">
        <v>811.7700000000001</v>
      </c>
      <c r="H23" s="382">
        <v>196.17999999999998</v>
      </c>
      <c r="I23" s="363">
        <v>2337.02</v>
      </c>
    </row>
    <row r="24" spans="2:9" x14ac:dyDescent="0.3">
      <c r="B24" s="147" t="s">
        <v>912</v>
      </c>
      <c r="C24" s="359">
        <v>7</v>
      </c>
      <c r="D24" s="362">
        <v>0</v>
      </c>
      <c r="E24" s="356">
        <v>0</v>
      </c>
      <c r="F24" s="356">
        <v>2.75</v>
      </c>
      <c r="G24" s="362">
        <v>0</v>
      </c>
      <c r="H24" s="382">
        <v>0</v>
      </c>
      <c r="I24" s="363">
        <v>2.75</v>
      </c>
    </row>
    <row r="25" spans="2:9" x14ac:dyDescent="0.3">
      <c r="B25" s="147" t="s">
        <v>913</v>
      </c>
      <c r="C25" s="359">
        <v>9</v>
      </c>
      <c r="D25" s="362">
        <v>0</v>
      </c>
      <c r="E25" s="356">
        <v>0</v>
      </c>
      <c r="F25" s="356">
        <v>0.72</v>
      </c>
      <c r="G25" s="362">
        <v>0</v>
      </c>
      <c r="H25" s="382">
        <v>2.15</v>
      </c>
      <c r="I25" s="363">
        <v>2.87</v>
      </c>
    </row>
    <row r="26" spans="2:9" x14ac:dyDescent="0.3">
      <c r="B26" s="300" t="s">
        <v>904</v>
      </c>
      <c r="C26" s="360">
        <v>5285</v>
      </c>
      <c r="D26" s="364">
        <v>337.96999999999997</v>
      </c>
      <c r="E26" s="357">
        <v>189.01999999999998</v>
      </c>
      <c r="F26" s="357">
        <v>805.55</v>
      </c>
      <c r="G26" s="364">
        <v>811.7700000000001</v>
      </c>
      <c r="H26" s="383">
        <v>198.32999999999998</v>
      </c>
      <c r="I26" s="365">
        <v>2342.64</v>
      </c>
    </row>
    <row r="27" spans="2:9" x14ac:dyDescent="0.3">
      <c r="B27" s="300" t="s">
        <v>238</v>
      </c>
      <c r="C27" s="359"/>
      <c r="D27" s="362"/>
      <c r="E27" s="356"/>
      <c r="F27" s="356"/>
      <c r="G27" s="362"/>
      <c r="H27" s="382"/>
      <c r="I27" s="363"/>
    </row>
    <row r="28" spans="2:9" x14ac:dyDescent="0.3">
      <c r="B28" s="147" t="s">
        <v>911</v>
      </c>
      <c r="C28" s="359">
        <v>1579</v>
      </c>
      <c r="D28" s="362">
        <v>84.51</v>
      </c>
      <c r="E28" s="356">
        <v>43.61</v>
      </c>
      <c r="F28" s="356">
        <v>252.98</v>
      </c>
      <c r="G28" s="362">
        <v>142.91</v>
      </c>
      <c r="H28" s="382">
        <v>91.55</v>
      </c>
      <c r="I28" s="363">
        <v>615.55999999999995</v>
      </c>
    </row>
    <row r="29" spans="2:9" x14ac:dyDescent="0.3">
      <c r="B29" s="147" t="s">
        <v>912</v>
      </c>
      <c r="C29" s="359">
        <v>0</v>
      </c>
      <c r="D29" s="362">
        <v>0</v>
      </c>
      <c r="E29" s="356">
        <v>0</v>
      </c>
      <c r="F29" s="356">
        <v>0.06</v>
      </c>
      <c r="G29" s="362">
        <v>0</v>
      </c>
      <c r="H29" s="382">
        <v>0</v>
      </c>
      <c r="I29" s="363">
        <v>0.06</v>
      </c>
    </row>
    <row r="30" spans="2:9" x14ac:dyDescent="0.3">
      <c r="B30" s="147" t="s">
        <v>913</v>
      </c>
      <c r="C30" s="359">
        <v>3</v>
      </c>
      <c r="D30" s="362">
        <v>0</v>
      </c>
      <c r="E30" s="356">
        <v>0.22</v>
      </c>
      <c r="F30" s="356">
        <v>0</v>
      </c>
      <c r="G30" s="362">
        <v>0.86</v>
      </c>
      <c r="H30" s="382">
        <v>0.39</v>
      </c>
      <c r="I30" s="363">
        <v>1.4700000000000002</v>
      </c>
    </row>
    <row r="31" spans="2:9" x14ac:dyDescent="0.3">
      <c r="B31" s="300" t="s">
        <v>904</v>
      </c>
      <c r="C31" s="360">
        <v>1582</v>
      </c>
      <c r="D31" s="364">
        <v>84.51</v>
      </c>
      <c r="E31" s="357">
        <v>43.83</v>
      </c>
      <c r="F31" s="357">
        <v>253.04</v>
      </c>
      <c r="G31" s="364">
        <v>143.77000000000001</v>
      </c>
      <c r="H31" s="383">
        <v>91.94</v>
      </c>
      <c r="I31" s="365">
        <v>617.08999999999992</v>
      </c>
    </row>
    <row r="32" spans="2:9" x14ac:dyDescent="0.3">
      <c r="B32" s="300" t="s">
        <v>239</v>
      </c>
      <c r="C32" s="359"/>
      <c r="D32" s="362"/>
      <c r="E32" s="356"/>
      <c r="F32" s="356"/>
      <c r="G32" s="362"/>
      <c r="H32" s="382"/>
      <c r="I32" s="363"/>
    </row>
    <row r="33" spans="2:9" x14ac:dyDescent="0.3">
      <c r="B33" s="147" t="s">
        <v>911</v>
      </c>
      <c r="C33" s="359">
        <v>13871</v>
      </c>
      <c r="D33" s="362">
        <v>357.21</v>
      </c>
      <c r="E33" s="356">
        <v>648.42000000000007</v>
      </c>
      <c r="F33" s="356">
        <v>1622.3400000000001</v>
      </c>
      <c r="G33" s="362">
        <v>1775.07</v>
      </c>
      <c r="H33" s="382">
        <v>988.47</v>
      </c>
      <c r="I33" s="363">
        <v>5391.51</v>
      </c>
    </row>
    <row r="34" spans="2:9" x14ac:dyDescent="0.3">
      <c r="B34" s="147" t="s">
        <v>912</v>
      </c>
      <c r="C34" s="359">
        <v>127</v>
      </c>
      <c r="D34" s="362">
        <v>4.49</v>
      </c>
      <c r="E34" s="356">
        <v>0</v>
      </c>
      <c r="F34" s="356">
        <v>25.500000000000004</v>
      </c>
      <c r="G34" s="362">
        <v>22.49</v>
      </c>
      <c r="H34" s="382">
        <v>0</v>
      </c>
      <c r="I34" s="363">
        <v>52.480000000000004</v>
      </c>
    </row>
    <row r="35" spans="2:9" x14ac:dyDescent="0.3">
      <c r="B35" s="147" t="s">
        <v>913</v>
      </c>
      <c r="C35" s="359">
        <v>0</v>
      </c>
      <c r="D35" s="362">
        <v>0</v>
      </c>
      <c r="E35" s="356">
        <v>0</v>
      </c>
      <c r="F35" s="356">
        <v>0</v>
      </c>
      <c r="G35" s="362">
        <v>0.15</v>
      </c>
      <c r="H35" s="382">
        <v>0</v>
      </c>
      <c r="I35" s="363">
        <v>0.15</v>
      </c>
    </row>
    <row r="36" spans="2:9" x14ac:dyDescent="0.3">
      <c r="B36" s="300" t="s">
        <v>904</v>
      </c>
      <c r="C36" s="360">
        <v>13998</v>
      </c>
      <c r="D36" s="364">
        <v>361.7</v>
      </c>
      <c r="E36" s="357">
        <v>648.42000000000007</v>
      </c>
      <c r="F36" s="357">
        <v>1647.8400000000001</v>
      </c>
      <c r="G36" s="364">
        <v>1797.71</v>
      </c>
      <c r="H36" s="383">
        <v>988.47</v>
      </c>
      <c r="I36" s="365">
        <v>5444.14</v>
      </c>
    </row>
    <row r="37" spans="2:9" x14ac:dyDescent="0.3">
      <c r="B37" s="300" t="s">
        <v>240</v>
      </c>
      <c r="C37" s="359"/>
      <c r="D37" s="362"/>
      <c r="E37" s="356"/>
      <c r="F37" s="356"/>
      <c r="G37" s="362"/>
      <c r="H37" s="382"/>
      <c r="I37" s="363"/>
    </row>
    <row r="38" spans="2:9" x14ac:dyDescent="0.3">
      <c r="B38" s="147" t="s">
        <v>911</v>
      </c>
      <c r="C38" s="359">
        <v>942</v>
      </c>
      <c r="D38" s="362">
        <v>75.320000000000007</v>
      </c>
      <c r="E38" s="356">
        <v>64.930000000000007</v>
      </c>
      <c r="F38" s="356">
        <v>153.43</v>
      </c>
      <c r="G38" s="362">
        <v>108.44</v>
      </c>
      <c r="H38" s="382">
        <v>22.349999999999998</v>
      </c>
      <c r="I38" s="363">
        <v>424.47</v>
      </c>
    </row>
    <row r="39" spans="2:9" x14ac:dyDescent="0.3">
      <c r="B39" s="147" t="s">
        <v>912</v>
      </c>
      <c r="C39" s="359">
        <v>579</v>
      </c>
      <c r="D39" s="362">
        <v>1.01</v>
      </c>
      <c r="E39" s="356">
        <v>5.85</v>
      </c>
      <c r="F39" s="356">
        <v>86.03</v>
      </c>
      <c r="G39" s="362">
        <v>8.99</v>
      </c>
      <c r="H39" s="382">
        <v>135.56</v>
      </c>
      <c r="I39" s="363">
        <v>237.44</v>
      </c>
    </row>
    <row r="40" spans="2:9" x14ac:dyDescent="0.3">
      <c r="B40" s="147" t="s">
        <v>913</v>
      </c>
      <c r="C40" s="359">
        <v>3</v>
      </c>
      <c r="D40" s="362">
        <v>0</v>
      </c>
      <c r="E40" s="356">
        <v>1.19</v>
      </c>
      <c r="F40" s="356">
        <v>0</v>
      </c>
      <c r="G40" s="362">
        <v>0.1</v>
      </c>
      <c r="H40" s="382">
        <v>0</v>
      </c>
      <c r="I40" s="363">
        <v>1.29</v>
      </c>
    </row>
    <row r="41" spans="2:9" x14ac:dyDescent="0.3">
      <c r="B41" s="300" t="s">
        <v>904</v>
      </c>
      <c r="C41" s="360">
        <v>1524</v>
      </c>
      <c r="D41" s="364">
        <v>76.330000000000013</v>
      </c>
      <c r="E41" s="357">
        <v>71.97</v>
      </c>
      <c r="F41" s="357">
        <v>239.46</v>
      </c>
      <c r="G41" s="364">
        <v>117.52999999999999</v>
      </c>
      <c r="H41" s="383">
        <v>157.91</v>
      </c>
      <c r="I41" s="365">
        <v>663.19999999999993</v>
      </c>
    </row>
    <row r="42" spans="2:9" x14ac:dyDescent="0.3">
      <c r="B42" s="300" t="s">
        <v>241</v>
      </c>
      <c r="C42" s="359"/>
      <c r="D42" s="362"/>
      <c r="E42" s="356"/>
      <c r="F42" s="356"/>
      <c r="G42" s="362"/>
      <c r="H42" s="382"/>
      <c r="I42" s="363"/>
    </row>
    <row r="43" spans="2:9" x14ac:dyDescent="0.3">
      <c r="B43" s="147" t="s">
        <v>911</v>
      </c>
      <c r="C43" s="359">
        <v>149</v>
      </c>
      <c r="D43" s="362">
        <v>0.48</v>
      </c>
      <c r="E43" s="356">
        <v>7.64</v>
      </c>
      <c r="F43" s="356">
        <v>62.03</v>
      </c>
      <c r="G43" s="362">
        <v>15.21</v>
      </c>
      <c r="H43" s="382">
        <v>1.42</v>
      </c>
      <c r="I43" s="363">
        <v>86.780000000000015</v>
      </c>
    </row>
    <row r="44" spans="2:9" x14ac:dyDescent="0.3">
      <c r="B44" s="147" t="s">
        <v>912</v>
      </c>
      <c r="C44" s="359">
        <v>750</v>
      </c>
      <c r="D44" s="362">
        <v>147.51</v>
      </c>
      <c r="E44" s="356">
        <v>1.01</v>
      </c>
      <c r="F44" s="356">
        <v>119</v>
      </c>
      <c r="G44" s="362">
        <v>112.82000000000002</v>
      </c>
      <c r="H44" s="382">
        <v>1.41</v>
      </c>
      <c r="I44" s="363">
        <v>381.75000000000006</v>
      </c>
    </row>
    <row r="45" spans="2:9" x14ac:dyDescent="0.3">
      <c r="B45" s="147" t="s">
        <v>913</v>
      </c>
      <c r="C45" s="359">
        <v>137</v>
      </c>
      <c r="D45" s="362">
        <v>11.68</v>
      </c>
      <c r="E45" s="356">
        <v>10.14</v>
      </c>
      <c r="F45" s="356">
        <v>0</v>
      </c>
      <c r="G45" s="362">
        <v>0.63</v>
      </c>
      <c r="H45" s="382">
        <v>22.1</v>
      </c>
      <c r="I45" s="363">
        <v>44.55</v>
      </c>
    </row>
    <row r="46" spans="2:9" x14ac:dyDescent="0.3">
      <c r="B46" s="300" t="s">
        <v>904</v>
      </c>
      <c r="C46" s="360">
        <v>1036</v>
      </c>
      <c r="D46" s="364">
        <v>159.66999999999999</v>
      </c>
      <c r="E46" s="357">
        <v>18.79</v>
      </c>
      <c r="F46" s="357">
        <v>181.03</v>
      </c>
      <c r="G46" s="364">
        <v>128.66000000000003</v>
      </c>
      <c r="H46" s="383">
        <v>24.93</v>
      </c>
      <c r="I46" s="365">
        <v>513.08000000000004</v>
      </c>
    </row>
    <row r="47" spans="2:9" x14ac:dyDescent="0.3">
      <c r="B47" s="300" t="s">
        <v>242</v>
      </c>
      <c r="C47" s="359"/>
      <c r="D47" s="362"/>
      <c r="E47" s="356"/>
      <c r="F47" s="356"/>
      <c r="G47" s="362"/>
      <c r="H47" s="382"/>
      <c r="I47" s="363"/>
    </row>
    <row r="48" spans="2:9" x14ac:dyDescent="0.3">
      <c r="B48" s="147" t="s">
        <v>911</v>
      </c>
      <c r="C48" s="359">
        <v>523</v>
      </c>
      <c r="D48" s="362">
        <v>15.17</v>
      </c>
      <c r="E48" s="356">
        <v>47.5</v>
      </c>
      <c r="F48" s="356">
        <v>42.56</v>
      </c>
      <c r="G48" s="362">
        <v>103.16</v>
      </c>
      <c r="H48" s="382">
        <v>83.61</v>
      </c>
      <c r="I48" s="363">
        <v>292</v>
      </c>
    </row>
    <row r="49" spans="2:9" x14ac:dyDescent="0.3">
      <c r="B49" s="147" t="s">
        <v>912</v>
      </c>
      <c r="C49" s="359">
        <v>734</v>
      </c>
      <c r="D49" s="362">
        <v>46.12</v>
      </c>
      <c r="E49" s="356">
        <v>3.3899999999999997</v>
      </c>
      <c r="F49" s="356">
        <v>65.56</v>
      </c>
      <c r="G49" s="362">
        <v>102.13</v>
      </c>
      <c r="H49" s="382">
        <v>167.75</v>
      </c>
      <c r="I49" s="363">
        <v>384.95</v>
      </c>
    </row>
    <row r="50" spans="2:9" x14ac:dyDescent="0.3">
      <c r="B50" s="147" t="s">
        <v>913</v>
      </c>
      <c r="C50" s="359">
        <v>29</v>
      </c>
      <c r="D50" s="362">
        <v>0.25</v>
      </c>
      <c r="E50" s="356">
        <v>1.47</v>
      </c>
      <c r="F50" s="356">
        <v>0</v>
      </c>
      <c r="G50" s="362">
        <v>2.77</v>
      </c>
      <c r="H50" s="382">
        <v>11.07</v>
      </c>
      <c r="I50" s="363">
        <v>15.56</v>
      </c>
    </row>
    <row r="51" spans="2:9" x14ac:dyDescent="0.3">
      <c r="B51" s="300" t="s">
        <v>904</v>
      </c>
      <c r="C51" s="360">
        <v>1286</v>
      </c>
      <c r="D51" s="364">
        <v>61.54</v>
      </c>
      <c r="E51" s="357">
        <v>52.36</v>
      </c>
      <c r="F51" s="357">
        <v>108.12</v>
      </c>
      <c r="G51" s="364">
        <v>208.06</v>
      </c>
      <c r="H51" s="383">
        <v>262.43</v>
      </c>
      <c r="I51" s="365">
        <v>692.51</v>
      </c>
    </row>
    <row r="52" spans="2:9" x14ac:dyDescent="0.3">
      <c r="B52" s="300" t="s">
        <v>53</v>
      </c>
      <c r="C52" s="359"/>
      <c r="D52" s="362"/>
      <c r="E52" s="356"/>
      <c r="F52" s="356"/>
      <c r="G52" s="362"/>
      <c r="H52" s="382"/>
      <c r="I52" s="363"/>
    </row>
    <row r="53" spans="2:9" x14ac:dyDescent="0.3">
      <c r="B53" s="147" t="s">
        <v>911</v>
      </c>
      <c r="C53" s="359">
        <v>3581</v>
      </c>
      <c r="D53" s="362">
        <v>116.55</v>
      </c>
      <c r="E53" s="356">
        <v>143.81</v>
      </c>
      <c r="F53" s="356">
        <v>537.66</v>
      </c>
      <c r="G53" s="362">
        <v>637.47999999999979</v>
      </c>
      <c r="H53" s="382">
        <v>369.28000000000003</v>
      </c>
      <c r="I53" s="363">
        <v>1804.7799999999997</v>
      </c>
    </row>
    <row r="54" spans="2:9" x14ac:dyDescent="0.3">
      <c r="B54" s="147" t="s">
        <v>912</v>
      </c>
      <c r="C54" s="359">
        <v>1125</v>
      </c>
      <c r="D54" s="362">
        <v>55.59</v>
      </c>
      <c r="E54" s="356">
        <v>15.58</v>
      </c>
      <c r="F54" s="356">
        <v>166.68</v>
      </c>
      <c r="G54" s="362">
        <v>289.36</v>
      </c>
      <c r="H54" s="382">
        <v>112.59</v>
      </c>
      <c r="I54" s="363">
        <v>639.80000000000007</v>
      </c>
    </row>
    <row r="55" spans="2:9" x14ac:dyDescent="0.3">
      <c r="B55" s="147" t="s">
        <v>913</v>
      </c>
      <c r="C55" s="359">
        <v>18</v>
      </c>
      <c r="D55" s="362">
        <v>0</v>
      </c>
      <c r="E55" s="356">
        <v>0</v>
      </c>
      <c r="F55" s="356">
        <v>9.3800000000000008</v>
      </c>
      <c r="G55" s="362">
        <v>0</v>
      </c>
      <c r="H55" s="382">
        <v>0</v>
      </c>
      <c r="I55" s="363">
        <v>9.3800000000000008</v>
      </c>
    </row>
    <row r="56" spans="2:9" x14ac:dyDescent="0.3">
      <c r="B56" s="300" t="s">
        <v>904</v>
      </c>
      <c r="C56" s="360">
        <v>4724</v>
      </c>
      <c r="D56" s="364">
        <v>172.14</v>
      </c>
      <c r="E56" s="357">
        <v>159.39000000000001</v>
      </c>
      <c r="F56" s="357">
        <v>713.71999999999991</v>
      </c>
      <c r="G56" s="364">
        <v>926.8399999999998</v>
      </c>
      <c r="H56" s="383">
        <v>481.87</v>
      </c>
      <c r="I56" s="365">
        <v>2453.9599999999996</v>
      </c>
    </row>
    <row r="57" spans="2:9" x14ac:dyDescent="0.3">
      <c r="B57" s="300" t="s">
        <v>243</v>
      </c>
      <c r="C57" s="359"/>
      <c r="D57" s="362"/>
      <c r="E57" s="356"/>
      <c r="F57" s="356"/>
      <c r="G57" s="362"/>
      <c r="H57" s="382"/>
      <c r="I57" s="363"/>
    </row>
    <row r="58" spans="2:9" x14ac:dyDescent="0.3">
      <c r="B58" s="147" t="s">
        <v>911</v>
      </c>
      <c r="C58" s="359">
        <v>164</v>
      </c>
      <c r="D58" s="362">
        <v>14.97</v>
      </c>
      <c r="E58" s="356">
        <v>0.16</v>
      </c>
      <c r="F58" s="356">
        <v>74.94</v>
      </c>
      <c r="G58" s="362">
        <v>13.29</v>
      </c>
      <c r="H58" s="382">
        <v>2.92</v>
      </c>
      <c r="I58" s="363">
        <v>106.27999999999999</v>
      </c>
    </row>
    <row r="59" spans="2:9" x14ac:dyDescent="0.3">
      <c r="B59" s="147" t="s">
        <v>912</v>
      </c>
      <c r="C59" s="359">
        <v>1470</v>
      </c>
      <c r="D59" s="362">
        <v>0</v>
      </c>
      <c r="E59" s="356">
        <v>51.26</v>
      </c>
      <c r="F59" s="356">
        <v>161.72000000000003</v>
      </c>
      <c r="G59" s="362">
        <v>368.09</v>
      </c>
      <c r="H59" s="382">
        <v>133.68</v>
      </c>
      <c r="I59" s="363">
        <v>714.75</v>
      </c>
    </row>
    <row r="60" spans="2:9" x14ac:dyDescent="0.3">
      <c r="B60" s="147" t="s">
        <v>913</v>
      </c>
      <c r="C60" s="359">
        <v>206</v>
      </c>
      <c r="D60" s="362">
        <v>53.32</v>
      </c>
      <c r="E60" s="356">
        <v>0</v>
      </c>
      <c r="F60" s="356">
        <v>40.74</v>
      </c>
      <c r="G60" s="362">
        <v>0</v>
      </c>
      <c r="H60" s="382">
        <v>0</v>
      </c>
      <c r="I60" s="363">
        <v>94.06</v>
      </c>
    </row>
    <row r="61" spans="2:9" x14ac:dyDescent="0.3">
      <c r="B61" s="300" t="s">
        <v>904</v>
      </c>
      <c r="C61" s="360">
        <v>1840</v>
      </c>
      <c r="D61" s="364">
        <v>68.290000000000006</v>
      </c>
      <c r="E61" s="357">
        <v>51.419999999999995</v>
      </c>
      <c r="F61" s="357">
        <v>277.40000000000003</v>
      </c>
      <c r="G61" s="364">
        <v>381.38</v>
      </c>
      <c r="H61" s="383">
        <v>136.6</v>
      </c>
      <c r="I61" s="365">
        <v>915.09</v>
      </c>
    </row>
    <row r="62" spans="2:9" x14ac:dyDescent="0.3">
      <c r="B62" s="300" t="s">
        <v>244</v>
      </c>
      <c r="C62" s="359"/>
      <c r="D62" s="362"/>
      <c r="E62" s="356"/>
      <c r="F62" s="356"/>
      <c r="G62" s="362"/>
      <c r="H62" s="382"/>
      <c r="I62" s="363"/>
    </row>
    <row r="63" spans="2:9" x14ac:dyDescent="0.3">
      <c r="B63" s="147" t="s">
        <v>911</v>
      </c>
      <c r="C63" s="359">
        <v>31</v>
      </c>
      <c r="D63" s="362">
        <v>0</v>
      </c>
      <c r="E63" s="356">
        <v>0</v>
      </c>
      <c r="F63" s="356">
        <v>2.58</v>
      </c>
      <c r="G63" s="362">
        <v>13.59</v>
      </c>
      <c r="H63" s="382">
        <v>0.35</v>
      </c>
      <c r="I63" s="363">
        <v>16.520000000000003</v>
      </c>
    </row>
    <row r="64" spans="2:9" x14ac:dyDescent="0.3">
      <c r="B64" s="147" t="s">
        <v>912</v>
      </c>
      <c r="C64" s="359">
        <v>454</v>
      </c>
      <c r="D64" s="362">
        <v>66.289999999999992</v>
      </c>
      <c r="E64" s="356">
        <v>0</v>
      </c>
      <c r="F64" s="356">
        <v>101.66</v>
      </c>
      <c r="G64" s="362">
        <v>20.079999999999998</v>
      </c>
      <c r="H64" s="382">
        <v>28.13</v>
      </c>
      <c r="I64" s="363">
        <v>216.15999999999997</v>
      </c>
    </row>
    <row r="65" spans="2:9" x14ac:dyDescent="0.3">
      <c r="B65" s="147" t="s">
        <v>913</v>
      </c>
      <c r="C65" s="359">
        <v>33</v>
      </c>
      <c r="D65" s="362">
        <v>9.08</v>
      </c>
      <c r="E65" s="356">
        <v>0</v>
      </c>
      <c r="F65" s="356">
        <v>0</v>
      </c>
      <c r="G65" s="362">
        <v>0.37</v>
      </c>
      <c r="H65" s="382">
        <v>4.29</v>
      </c>
      <c r="I65" s="363">
        <v>13.739999999999998</v>
      </c>
    </row>
    <row r="66" spans="2:9" x14ac:dyDescent="0.3">
      <c r="B66" s="300" t="s">
        <v>904</v>
      </c>
      <c r="C66" s="360">
        <v>518</v>
      </c>
      <c r="D66" s="364">
        <v>75.36999999999999</v>
      </c>
      <c r="E66" s="357">
        <v>0</v>
      </c>
      <c r="F66" s="357">
        <v>104.24</v>
      </c>
      <c r="G66" s="364">
        <v>34.04</v>
      </c>
      <c r="H66" s="383">
        <v>32.770000000000003</v>
      </c>
      <c r="I66" s="365">
        <v>246.42</v>
      </c>
    </row>
    <row r="67" spans="2:9" ht="15" thickBot="1" x14ac:dyDescent="0.35">
      <c r="B67" s="151" t="s">
        <v>909</v>
      </c>
      <c r="C67" s="361">
        <f>C66+C61+C56+C51+C46+C41+C36+C31+C26+C21+C16+C11</f>
        <v>51809</v>
      </c>
      <c r="D67" s="366">
        <f t="shared" ref="D67:I67" si="0">D66+D61+D56+D51+D46+D41+D36+D31+D26+D21+D16+D11</f>
        <v>2061.1</v>
      </c>
      <c r="E67" s="358">
        <f t="shared" si="0"/>
        <v>1827.75</v>
      </c>
      <c r="F67" s="358">
        <f t="shared" si="0"/>
        <v>7308.6000000000013</v>
      </c>
      <c r="G67" s="366">
        <f t="shared" si="0"/>
        <v>6558.7099999999991</v>
      </c>
      <c r="H67" s="384">
        <f t="shared" si="0"/>
        <v>3172.95</v>
      </c>
      <c r="I67" s="367">
        <f t="shared" si="0"/>
        <v>20929.11</v>
      </c>
    </row>
    <row r="68" spans="2:9" x14ac:dyDescent="0.3">
      <c r="B68" s="481" t="s">
        <v>1333</v>
      </c>
      <c r="C68" s="478"/>
      <c r="D68" s="478"/>
      <c r="E68" s="478"/>
      <c r="F68" s="478"/>
      <c r="G68" s="478"/>
      <c r="H68" s="478"/>
      <c r="I68" s="478"/>
    </row>
    <row r="69" spans="2:9" ht="54" customHeight="1" x14ac:dyDescent="0.3">
      <c r="B69" s="541" t="s">
        <v>1336</v>
      </c>
      <c r="C69" s="541"/>
      <c r="D69" s="541"/>
      <c r="E69" s="541"/>
      <c r="F69" s="541"/>
      <c r="G69" s="541"/>
      <c r="H69" s="541"/>
      <c r="I69" s="541"/>
    </row>
  </sheetData>
  <mergeCells count="8">
    <mergeCell ref="B69:I69"/>
    <mergeCell ref="B5:B6"/>
    <mergeCell ref="C5:C6"/>
    <mergeCell ref="B2:B4"/>
    <mergeCell ref="C2:C4"/>
    <mergeCell ref="D2:E2"/>
    <mergeCell ref="D3:E3"/>
    <mergeCell ref="I2:I4"/>
  </mergeCells>
  <pageMargins left="0.511811024" right="0.511811024" top="0.78740157499999996" bottom="0.78740157499999996" header="0.31496062000000002" footer="0.3149606200000000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B1:M69"/>
  <sheetViews>
    <sheetView showGridLines="0" workbookViewId="0"/>
  </sheetViews>
  <sheetFormatPr defaultRowHeight="14.4" x14ac:dyDescent="0.3"/>
  <cols>
    <col min="2" max="2" width="24.109375" bestFit="1" customWidth="1"/>
    <col min="3" max="3" width="11" bestFit="1" customWidth="1"/>
    <col min="4" max="5" width="9.44140625" bestFit="1" customWidth="1"/>
    <col min="6" max="6" width="10" bestFit="1" customWidth="1"/>
    <col min="7" max="7" width="10.33203125" bestFit="1" customWidth="1"/>
    <col min="8" max="8" width="10" bestFit="1" customWidth="1"/>
    <col min="9" max="9" width="9.6640625" bestFit="1" customWidth="1"/>
  </cols>
  <sheetData>
    <row r="1" spans="2:13" ht="15" thickBot="1" x14ac:dyDescent="0.35">
      <c r="B1" s="516" t="s">
        <v>914</v>
      </c>
      <c r="C1" s="516"/>
      <c r="D1" s="516"/>
      <c r="E1" s="516"/>
      <c r="F1" s="516"/>
      <c r="G1" s="516"/>
      <c r="H1" s="516"/>
      <c r="I1" s="516"/>
      <c r="J1" s="465"/>
      <c r="K1" s="465"/>
      <c r="L1" s="465"/>
      <c r="M1" s="465"/>
    </row>
    <row r="2" spans="2:13" x14ac:dyDescent="0.3">
      <c r="B2" s="548" t="s">
        <v>896</v>
      </c>
      <c r="C2" s="529" t="s">
        <v>30</v>
      </c>
      <c r="D2" s="584" t="s">
        <v>404</v>
      </c>
      <c r="E2" s="564"/>
      <c r="F2" s="282" t="s">
        <v>404</v>
      </c>
      <c r="G2" s="302" t="s">
        <v>404</v>
      </c>
      <c r="H2" s="289" t="s">
        <v>404</v>
      </c>
      <c r="I2" s="534" t="s">
        <v>27</v>
      </c>
    </row>
    <row r="3" spans="2:13" ht="27" thickBot="1" x14ac:dyDescent="0.35">
      <c r="B3" s="583"/>
      <c r="C3" s="538"/>
      <c r="D3" s="586" t="s">
        <v>897</v>
      </c>
      <c r="E3" s="565"/>
      <c r="F3" s="293" t="s">
        <v>407</v>
      </c>
      <c r="G3" s="304" t="s">
        <v>408</v>
      </c>
      <c r="H3" s="305" t="s">
        <v>898</v>
      </c>
      <c r="I3" s="539"/>
    </row>
    <row r="4" spans="2:13" ht="15" thickBot="1" x14ac:dyDescent="0.35">
      <c r="B4" s="549"/>
      <c r="C4" s="530"/>
      <c r="D4" s="303">
        <v>2020</v>
      </c>
      <c r="E4" s="285">
        <v>2021</v>
      </c>
      <c r="F4" s="283" t="s">
        <v>406</v>
      </c>
      <c r="G4" s="303" t="s">
        <v>406</v>
      </c>
      <c r="H4" s="108"/>
      <c r="I4" s="535"/>
    </row>
    <row r="5" spans="2:13" x14ac:dyDescent="0.3">
      <c r="B5" s="588"/>
      <c r="C5" s="590" t="s">
        <v>67</v>
      </c>
      <c r="D5" s="347" t="s">
        <v>367</v>
      </c>
      <c r="E5" s="346" t="s">
        <v>367</v>
      </c>
      <c r="F5" s="346" t="s">
        <v>367</v>
      </c>
      <c r="G5" s="347" t="s">
        <v>367</v>
      </c>
      <c r="H5" s="376" t="s">
        <v>367</v>
      </c>
      <c r="I5" s="345" t="s">
        <v>367</v>
      </c>
    </row>
    <row r="6" spans="2:13" x14ac:dyDescent="0.3">
      <c r="B6" s="589"/>
      <c r="C6" s="591"/>
      <c r="D6" s="347" t="s">
        <v>227</v>
      </c>
      <c r="E6" s="346" t="s">
        <v>227</v>
      </c>
      <c r="F6" s="346" t="s">
        <v>227</v>
      </c>
      <c r="G6" s="347" t="s">
        <v>227</v>
      </c>
      <c r="H6" s="348" t="s">
        <v>227</v>
      </c>
      <c r="I6" s="345" t="s">
        <v>227</v>
      </c>
    </row>
    <row r="7" spans="2:13" x14ac:dyDescent="0.3">
      <c r="B7" s="300" t="s">
        <v>68</v>
      </c>
      <c r="C7" s="149"/>
      <c r="D7" s="150"/>
      <c r="E7" s="27"/>
      <c r="F7" s="149"/>
      <c r="G7" s="150"/>
      <c r="H7" s="377"/>
      <c r="I7" s="77"/>
    </row>
    <row r="8" spans="2:13" x14ac:dyDescent="0.3">
      <c r="B8" s="147" t="s">
        <v>915</v>
      </c>
      <c r="C8" s="370">
        <v>126</v>
      </c>
      <c r="D8" s="159">
        <v>2.92</v>
      </c>
      <c r="E8" s="45">
        <v>11.83</v>
      </c>
      <c r="F8" s="158">
        <v>9.2800000000000011</v>
      </c>
      <c r="G8" s="159">
        <v>18.68</v>
      </c>
      <c r="H8" s="378">
        <v>12.51</v>
      </c>
      <c r="I8" s="295">
        <v>55.22</v>
      </c>
    </row>
    <row r="9" spans="2:13" x14ac:dyDescent="0.3">
      <c r="B9" s="147" t="s">
        <v>916</v>
      </c>
      <c r="C9" s="370">
        <v>37</v>
      </c>
      <c r="D9" s="159">
        <v>0</v>
      </c>
      <c r="E9" s="45">
        <v>20.92</v>
      </c>
      <c r="F9" s="158">
        <v>0</v>
      </c>
      <c r="G9" s="159">
        <v>0</v>
      </c>
      <c r="H9" s="378">
        <v>0</v>
      </c>
      <c r="I9" s="295">
        <v>20.92</v>
      </c>
    </row>
    <row r="10" spans="2:13" x14ac:dyDescent="0.3">
      <c r="B10" s="147" t="s">
        <v>903</v>
      </c>
      <c r="C10" s="370">
        <v>16</v>
      </c>
      <c r="D10" s="159">
        <v>0</v>
      </c>
      <c r="E10" s="45">
        <v>0</v>
      </c>
      <c r="F10" s="158">
        <v>0</v>
      </c>
      <c r="G10" s="159">
        <v>2.8600000000000003</v>
      </c>
      <c r="H10" s="378">
        <v>2.21</v>
      </c>
      <c r="I10" s="295">
        <v>5.07</v>
      </c>
    </row>
    <row r="11" spans="2:13" x14ac:dyDescent="0.3">
      <c r="B11" s="300" t="s">
        <v>904</v>
      </c>
      <c r="C11" s="371">
        <v>179</v>
      </c>
      <c r="D11" s="162">
        <v>2.92</v>
      </c>
      <c r="E11" s="46">
        <v>32.75</v>
      </c>
      <c r="F11" s="161">
        <v>9.2800000000000011</v>
      </c>
      <c r="G11" s="162">
        <v>21.54</v>
      </c>
      <c r="H11" s="379">
        <v>14.719999999999999</v>
      </c>
      <c r="I11" s="52">
        <v>81.210000000000008</v>
      </c>
    </row>
    <row r="12" spans="2:13" x14ac:dyDescent="0.3">
      <c r="B12" s="300" t="s">
        <v>235</v>
      </c>
      <c r="C12" s="372"/>
      <c r="D12" s="374"/>
      <c r="E12" s="356"/>
      <c r="F12" s="368"/>
      <c r="G12" s="374"/>
      <c r="H12" s="380"/>
      <c r="I12" s="363"/>
    </row>
    <row r="13" spans="2:13" x14ac:dyDescent="0.3">
      <c r="B13" s="147" t="s">
        <v>915</v>
      </c>
      <c r="C13" s="370">
        <v>890</v>
      </c>
      <c r="D13" s="159">
        <v>33.93</v>
      </c>
      <c r="E13" s="45">
        <v>19.77</v>
      </c>
      <c r="F13" s="158">
        <v>91.17</v>
      </c>
      <c r="G13" s="159">
        <v>234.87999999999997</v>
      </c>
      <c r="H13" s="378">
        <v>105.74000000000001</v>
      </c>
      <c r="I13" s="295">
        <v>485.49</v>
      </c>
    </row>
    <row r="14" spans="2:13" x14ac:dyDescent="0.3">
      <c r="B14" s="147" t="s">
        <v>916</v>
      </c>
      <c r="C14" s="370">
        <v>386</v>
      </c>
      <c r="D14" s="159">
        <v>32.15</v>
      </c>
      <c r="E14" s="45">
        <v>15.600000000000001</v>
      </c>
      <c r="F14" s="158">
        <v>94.009999999999991</v>
      </c>
      <c r="G14" s="159">
        <v>69.930000000000007</v>
      </c>
      <c r="H14" s="378">
        <v>4.88</v>
      </c>
      <c r="I14" s="295">
        <v>216.57</v>
      </c>
    </row>
    <row r="15" spans="2:13" x14ac:dyDescent="0.3">
      <c r="B15" s="147" t="s">
        <v>903</v>
      </c>
      <c r="C15" s="370">
        <v>214</v>
      </c>
      <c r="D15" s="159">
        <v>8.75</v>
      </c>
      <c r="E15" s="45">
        <v>14.030000000000001</v>
      </c>
      <c r="F15" s="158">
        <v>42.57</v>
      </c>
      <c r="G15" s="159">
        <v>39.61</v>
      </c>
      <c r="H15" s="378">
        <v>11.879999999999999</v>
      </c>
      <c r="I15" s="295">
        <v>116.83999999999999</v>
      </c>
    </row>
    <row r="16" spans="2:13" x14ac:dyDescent="0.3">
      <c r="B16" s="300" t="s">
        <v>904</v>
      </c>
      <c r="C16" s="371">
        <v>1490</v>
      </c>
      <c r="D16" s="162">
        <v>74.83</v>
      </c>
      <c r="E16" s="46">
        <v>49.400000000000006</v>
      </c>
      <c r="F16" s="161">
        <v>227.75</v>
      </c>
      <c r="G16" s="162">
        <v>344.41999999999996</v>
      </c>
      <c r="H16" s="379">
        <v>122.5</v>
      </c>
      <c r="I16" s="52">
        <v>818.9</v>
      </c>
    </row>
    <row r="17" spans="2:9" x14ac:dyDescent="0.3">
      <c r="B17" s="300" t="s">
        <v>236</v>
      </c>
      <c r="C17" s="372"/>
      <c r="D17" s="374"/>
      <c r="E17" s="356"/>
      <c r="F17" s="368"/>
      <c r="G17" s="374"/>
      <c r="H17" s="380"/>
      <c r="I17" s="363"/>
    </row>
    <row r="18" spans="2:9" x14ac:dyDescent="0.3">
      <c r="B18" s="147" t="s">
        <v>915</v>
      </c>
      <c r="C18" s="370">
        <v>126</v>
      </c>
      <c r="D18" s="159">
        <v>3.73</v>
      </c>
      <c r="E18" s="45">
        <v>2.8000000000000003</v>
      </c>
      <c r="F18" s="158">
        <v>3.73</v>
      </c>
      <c r="G18" s="159">
        <v>38.010000000000005</v>
      </c>
      <c r="H18" s="378">
        <v>33.229999999999997</v>
      </c>
      <c r="I18" s="295">
        <v>81.5</v>
      </c>
    </row>
    <row r="19" spans="2:9" x14ac:dyDescent="0.3">
      <c r="B19" s="147" t="s">
        <v>916</v>
      </c>
      <c r="C19" s="370">
        <v>129</v>
      </c>
      <c r="D19" s="159">
        <v>40.120000000000005</v>
      </c>
      <c r="E19" s="45">
        <v>7.05</v>
      </c>
      <c r="F19" s="158">
        <v>5.83</v>
      </c>
      <c r="G19" s="159">
        <v>2.94</v>
      </c>
      <c r="H19" s="378">
        <v>21.11</v>
      </c>
      <c r="I19" s="295">
        <v>77.05</v>
      </c>
    </row>
    <row r="20" spans="2:9" x14ac:dyDescent="0.3">
      <c r="B20" s="147" t="s">
        <v>903</v>
      </c>
      <c r="C20" s="370">
        <v>53</v>
      </c>
      <c r="D20" s="159">
        <v>0.43</v>
      </c>
      <c r="E20" s="45">
        <v>9.83</v>
      </c>
      <c r="F20" s="158">
        <v>15.1</v>
      </c>
      <c r="G20" s="159">
        <v>8.36</v>
      </c>
      <c r="H20" s="378">
        <v>3.1300000000000003</v>
      </c>
      <c r="I20" s="295">
        <v>36.85</v>
      </c>
    </row>
    <row r="21" spans="2:9" x14ac:dyDescent="0.3">
      <c r="B21" s="300" t="s">
        <v>904</v>
      </c>
      <c r="C21" s="371">
        <v>308</v>
      </c>
      <c r="D21" s="162">
        <v>44.28</v>
      </c>
      <c r="E21" s="46">
        <v>19.68</v>
      </c>
      <c r="F21" s="161">
        <v>24.66</v>
      </c>
      <c r="G21" s="162">
        <v>49.31</v>
      </c>
      <c r="H21" s="379">
        <v>57.47</v>
      </c>
      <c r="I21" s="52">
        <v>195.4</v>
      </c>
    </row>
    <row r="22" spans="2:9" x14ac:dyDescent="0.3">
      <c r="B22" s="300" t="s">
        <v>237</v>
      </c>
      <c r="C22" s="372"/>
      <c r="D22" s="374"/>
      <c r="E22" s="356"/>
      <c r="F22" s="368"/>
      <c r="G22" s="374"/>
      <c r="H22" s="380"/>
      <c r="I22" s="363"/>
    </row>
    <row r="23" spans="2:9" x14ac:dyDescent="0.3">
      <c r="B23" s="147" t="s">
        <v>915</v>
      </c>
      <c r="C23" s="370">
        <v>1280</v>
      </c>
      <c r="D23" s="159">
        <v>28.32</v>
      </c>
      <c r="E23" s="45">
        <v>120.86</v>
      </c>
      <c r="F23" s="158">
        <v>101.62</v>
      </c>
      <c r="G23" s="159">
        <v>246.91</v>
      </c>
      <c r="H23" s="378">
        <v>152.13999999999999</v>
      </c>
      <c r="I23" s="295">
        <v>649.85</v>
      </c>
    </row>
    <row r="24" spans="2:9" x14ac:dyDescent="0.3">
      <c r="B24" s="147" t="s">
        <v>916</v>
      </c>
      <c r="C24" s="370">
        <v>135</v>
      </c>
      <c r="D24" s="159">
        <v>3.25</v>
      </c>
      <c r="E24" s="45">
        <v>11.42</v>
      </c>
      <c r="F24" s="158">
        <v>36.51</v>
      </c>
      <c r="G24" s="159">
        <v>19.079999999999998</v>
      </c>
      <c r="H24" s="378">
        <v>0.44</v>
      </c>
      <c r="I24" s="295">
        <v>70.699999999999989</v>
      </c>
    </row>
    <row r="25" spans="2:9" x14ac:dyDescent="0.3">
      <c r="B25" s="147" t="s">
        <v>903</v>
      </c>
      <c r="C25" s="370">
        <v>114</v>
      </c>
      <c r="D25" s="159">
        <v>9.0500000000000007</v>
      </c>
      <c r="E25" s="45">
        <v>9.3600000000000012</v>
      </c>
      <c r="F25" s="158">
        <v>16.759999999999998</v>
      </c>
      <c r="G25" s="159">
        <v>22</v>
      </c>
      <c r="H25" s="378">
        <v>2.95</v>
      </c>
      <c r="I25" s="295">
        <v>60.120000000000005</v>
      </c>
    </row>
    <row r="26" spans="2:9" x14ac:dyDescent="0.3">
      <c r="B26" s="300" t="s">
        <v>904</v>
      </c>
      <c r="C26" s="371">
        <v>1529</v>
      </c>
      <c r="D26" s="162">
        <v>40.620000000000005</v>
      </c>
      <c r="E26" s="46">
        <v>141.64000000000001</v>
      </c>
      <c r="F26" s="161">
        <v>154.88999999999999</v>
      </c>
      <c r="G26" s="162">
        <v>287.99</v>
      </c>
      <c r="H26" s="379">
        <v>155.52999999999997</v>
      </c>
      <c r="I26" s="52">
        <v>780.67</v>
      </c>
    </row>
    <row r="27" spans="2:9" x14ac:dyDescent="0.3">
      <c r="B27" s="300" t="s">
        <v>238</v>
      </c>
      <c r="C27" s="372"/>
      <c r="D27" s="374"/>
      <c r="E27" s="356"/>
      <c r="F27" s="368"/>
      <c r="G27" s="374"/>
      <c r="H27" s="380"/>
      <c r="I27" s="363"/>
    </row>
    <row r="28" spans="2:9" x14ac:dyDescent="0.3">
      <c r="B28" s="147" t="s">
        <v>915</v>
      </c>
      <c r="C28" s="370">
        <v>327</v>
      </c>
      <c r="D28" s="159">
        <v>12.27</v>
      </c>
      <c r="E28" s="45">
        <v>11.09</v>
      </c>
      <c r="F28" s="158">
        <v>21.790000000000003</v>
      </c>
      <c r="G28" s="159">
        <v>92.670000000000016</v>
      </c>
      <c r="H28" s="378">
        <v>29.619999999999997</v>
      </c>
      <c r="I28" s="295">
        <v>167.44000000000003</v>
      </c>
    </row>
    <row r="29" spans="2:9" x14ac:dyDescent="0.3">
      <c r="B29" s="147" t="s">
        <v>916</v>
      </c>
      <c r="C29" s="370">
        <v>56</v>
      </c>
      <c r="D29" s="159">
        <v>15.83</v>
      </c>
      <c r="E29" s="45">
        <v>0</v>
      </c>
      <c r="F29" s="158">
        <v>3.43</v>
      </c>
      <c r="G29" s="159">
        <v>4.17</v>
      </c>
      <c r="H29" s="378">
        <v>4.3600000000000003</v>
      </c>
      <c r="I29" s="295">
        <v>27.79</v>
      </c>
    </row>
    <row r="30" spans="2:9" x14ac:dyDescent="0.3">
      <c r="B30" s="147" t="s">
        <v>903</v>
      </c>
      <c r="C30" s="370">
        <v>25</v>
      </c>
      <c r="D30" s="159">
        <v>0</v>
      </c>
      <c r="E30" s="45">
        <v>7.0000000000000007E-2</v>
      </c>
      <c r="F30" s="158">
        <v>3.42</v>
      </c>
      <c r="G30" s="159">
        <v>12.25</v>
      </c>
      <c r="H30" s="378">
        <v>0.19</v>
      </c>
      <c r="I30" s="295">
        <v>15.93</v>
      </c>
    </row>
    <row r="31" spans="2:9" x14ac:dyDescent="0.3">
      <c r="B31" s="300" t="s">
        <v>904</v>
      </c>
      <c r="C31" s="371">
        <v>408</v>
      </c>
      <c r="D31" s="162">
        <v>28.1</v>
      </c>
      <c r="E31" s="46">
        <v>11.16</v>
      </c>
      <c r="F31" s="161">
        <v>28.64</v>
      </c>
      <c r="G31" s="162">
        <v>109.09000000000002</v>
      </c>
      <c r="H31" s="379">
        <v>34.169999999999995</v>
      </c>
      <c r="I31" s="52">
        <v>211.16</v>
      </c>
    </row>
    <row r="32" spans="2:9" x14ac:dyDescent="0.3">
      <c r="B32" s="300" t="s">
        <v>239</v>
      </c>
      <c r="C32" s="372"/>
      <c r="D32" s="374"/>
      <c r="E32" s="356"/>
      <c r="F32" s="368"/>
      <c r="G32" s="374"/>
      <c r="H32" s="380"/>
      <c r="I32" s="363"/>
    </row>
    <row r="33" spans="2:9" x14ac:dyDescent="0.3">
      <c r="B33" s="147" t="s">
        <v>915</v>
      </c>
      <c r="C33" s="370">
        <v>353</v>
      </c>
      <c r="D33" s="159">
        <v>26.25</v>
      </c>
      <c r="E33" s="45">
        <v>18.920000000000002</v>
      </c>
      <c r="F33" s="158">
        <v>57.010000000000005</v>
      </c>
      <c r="G33" s="159">
        <v>92.29</v>
      </c>
      <c r="H33" s="378">
        <v>28.74</v>
      </c>
      <c r="I33" s="295">
        <v>223.21000000000004</v>
      </c>
    </row>
    <row r="34" spans="2:9" x14ac:dyDescent="0.3">
      <c r="B34" s="147" t="s">
        <v>916</v>
      </c>
      <c r="C34" s="370">
        <v>593</v>
      </c>
      <c r="D34" s="159">
        <v>28.28</v>
      </c>
      <c r="E34" s="45">
        <v>17.559999999999999</v>
      </c>
      <c r="F34" s="158">
        <v>91.940000000000012</v>
      </c>
      <c r="G34" s="159">
        <v>113.37</v>
      </c>
      <c r="H34" s="378">
        <v>71.63</v>
      </c>
      <c r="I34" s="295">
        <v>322.78000000000003</v>
      </c>
    </row>
    <row r="35" spans="2:9" x14ac:dyDescent="0.3">
      <c r="B35" s="147" t="s">
        <v>903</v>
      </c>
      <c r="C35" s="370">
        <v>121</v>
      </c>
      <c r="D35" s="159">
        <v>9.56</v>
      </c>
      <c r="E35" s="45">
        <v>9.2100000000000009</v>
      </c>
      <c r="F35" s="158">
        <v>25.26</v>
      </c>
      <c r="G35" s="159">
        <v>23.660000000000004</v>
      </c>
      <c r="H35" s="378">
        <v>3.87</v>
      </c>
      <c r="I35" s="295">
        <v>71.56</v>
      </c>
    </row>
    <row r="36" spans="2:9" x14ac:dyDescent="0.3">
      <c r="B36" s="300" t="s">
        <v>904</v>
      </c>
      <c r="C36" s="371">
        <v>1067</v>
      </c>
      <c r="D36" s="162">
        <v>64.09</v>
      </c>
      <c r="E36" s="46">
        <v>45.690000000000005</v>
      </c>
      <c r="F36" s="161">
        <v>174.21</v>
      </c>
      <c r="G36" s="162">
        <v>229.32000000000002</v>
      </c>
      <c r="H36" s="379">
        <v>104.24</v>
      </c>
      <c r="I36" s="52">
        <v>617.55000000000007</v>
      </c>
    </row>
    <row r="37" spans="2:9" x14ac:dyDescent="0.3">
      <c r="B37" s="300" t="s">
        <v>240</v>
      </c>
      <c r="C37" s="372"/>
      <c r="D37" s="374"/>
      <c r="E37" s="356"/>
      <c r="F37" s="368"/>
      <c r="G37" s="374"/>
      <c r="H37" s="380"/>
      <c r="I37" s="363"/>
    </row>
    <row r="38" spans="2:9" x14ac:dyDescent="0.3">
      <c r="B38" s="147" t="s">
        <v>915</v>
      </c>
      <c r="C38" s="370">
        <v>268</v>
      </c>
      <c r="D38" s="159">
        <v>4.6100000000000003</v>
      </c>
      <c r="E38" s="45">
        <v>1.62</v>
      </c>
      <c r="F38" s="158">
        <v>4.43</v>
      </c>
      <c r="G38" s="159">
        <v>148.83000000000001</v>
      </c>
      <c r="H38" s="378">
        <v>40.29999999999999</v>
      </c>
      <c r="I38" s="295">
        <v>199.79</v>
      </c>
    </row>
    <row r="39" spans="2:9" x14ac:dyDescent="0.3">
      <c r="B39" s="147" t="s">
        <v>916</v>
      </c>
      <c r="C39" s="370">
        <v>809</v>
      </c>
      <c r="D39" s="159">
        <v>52</v>
      </c>
      <c r="E39" s="45">
        <v>9</v>
      </c>
      <c r="F39" s="158">
        <v>17.710000000000004</v>
      </c>
      <c r="G39" s="159">
        <v>51.88</v>
      </c>
      <c r="H39" s="378">
        <v>463.20000000000005</v>
      </c>
      <c r="I39" s="295">
        <v>593.79000000000008</v>
      </c>
    </row>
    <row r="40" spans="2:9" x14ac:dyDescent="0.3">
      <c r="B40" s="147" t="s">
        <v>903</v>
      </c>
      <c r="C40" s="370">
        <v>152</v>
      </c>
      <c r="D40" s="159">
        <v>1.07</v>
      </c>
      <c r="E40" s="45">
        <v>0</v>
      </c>
      <c r="F40" s="158">
        <v>2.2599999999999998</v>
      </c>
      <c r="G40" s="159">
        <v>22.619999999999997</v>
      </c>
      <c r="H40" s="378">
        <v>89.75</v>
      </c>
      <c r="I40" s="295">
        <v>115.69999999999999</v>
      </c>
    </row>
    <row r="41" spans="2:9" x14ac:dyDescent="0.3">
      <c r="B41" s="300" t="s">
        <v>904</v>
      </c>
      <c r="C41" s="371">
        <v>1229</v>
      </c>
      <c r="D41" s="162">
        <v>57.68</v>
      </c>
      <c r="E41" s="46">
        <v>10.620000000000001</v>
      </c>
      <c r="F41" s="161">
        <v>24.400000000000006</v>
      </c>
      <c r="G41" s="162">
        <v>223.33</v>
      </c>
      <c r="H41" s="379">
        <v>593.25</v>
      </c>
      <c r="I41" s="52">
        <v>909.28</v>
      </c>
    </row>
    <row r="42" spans="2:9" x14ac:dyDescent="0.3">
      <c r="B42" s="300" t="s">
        <v>241</v>
      </c>
      <c r="C42" s="372"/>
      <c r="D42" s="374"/>
      <c r="E42" s="356"/>
      <c r="F42" s="368"/>
      <c r="G42" s="374"/>
      <c r="H42" s="380"/>
      <c r="I42" s="363"/>
    </row>
    <row r="43" spans="2:9" x14ac:dyDescent="0.3">
      <c r="B43" s="147" t="s">
        <v>915</v>
      </c>
      <c r="C43" s="370">
        <v>25</v>
      </c>
      <c r="D43" s="159">
        <v>0</v>
      </c>
      <c r="E43" s="45">
        <v>6.65</v>
      </c>
      <c r="F43" s="158">
        <v>4.8</v>
      </c>
      <c r="G43" s="159">
        <v>5.74</v>
      </c>
      <c r="H43" s="378">
        <v>0</v>
      </c>
      <c r="I43" s="295">
        <v>17.189999999999998</v>
      </c>
    </row>
    <row r="44" spans="2:9" x14ac:dyDescent="0.3">
      <c r="B44" s="147" t="s">
        <v>916</v>
      </c>
      <c r="C44" s="370">
        <v>295</v>
      </c>
      <c r="D44" s="159">
        <v>4.1100000000000003</v>
      </c>
      <c r="E44" s="45">
        <v>77.010000000000005</v>
      </c>
      <c r="F44" s="158">
        <v>23.05</v>
      </c>
      <c r="G44" s="159">
        <v>110.55999999999999</v>
      </c>
      <c r="H44" s="378">
        <v>7.74</v>
      </c>
      <c r="I44" s="295">
        <v>222.47</v>
      </c>
    </row>
    <row r="45" spans="2:9" x14ac:dyDescent="0.3">
      <c r="B45" s="147" t="s">
        <v>903</v>
      </c>
      <c r="C45" s="370">
        <v>96</v>
      </c>
      <c r="D45" s="159">
        <v>4.93</v>
      </c>
      <c r="E45" s="45">
        <v>14.91</v>
      </c>
      <c r="F45" s="158">
        <v>0</v>
      </c>
      <c r="G45" s="159">
        <v>28.84</v>
      </c>
      <c r="H45" s="378">
        <v>8.01</v>
      </c>
      <c r="I45" s="295">
        <v>56.69</v>
      </c>
    </row>
    <row r="46" spans="2:9" x14ac:dyDescent="0.3">
      <c r="B46" s="300" t="s">
        <v>904</v>
      </c>
      <c r="C46" s="371">
        <v>416</v>
      </c>
      <c r="D46" s="162">
        <v>9.0399999999999991</v>
      </c>
      <c r="E46" s="46">
        <v>98.570000000000007</v>
      </c>
      <c r="F46" s="161">
        <v>27.85</v>
      </c>
      <c r="G46" s="162">
        <v>145.13999999999999</v>
      </c>
      <c r="H46" s="379">
        <v>15.75</v>
      </c>
      <c r="I46" s="52">
        <v>296.35000000000002</v>
      </c>
    </row>
    <row r="47" spans="2:9" x14ac:dyDescent="0.3">
      <c r="B47" s="300" t="s">
        <v>242</v>
      </c>
      <c r="C47" s="372"/>
      <c r="D47" s="374"/>
      <c r="E47" s="356"/>
      <c r="F47" s="368"/>
      <c r="G47" s="374"/>
      <c r="H47" s="380"/>
      <c r="I47" s="363"/>
    </row>
    <row r="48" spans="2:9" x14ac:dyDescent="0.3">
      <c r="B48" s="147" t="s">
        <v>915</v>
      </c>
      <c r="C48" s="370">
        <v>209</v>
      </c>
      <c r="D48" s="159">
        <v>2.17</v>
      </c>
      <c r="E48" s="45">
        <v>1.94</v>
      </c>
      <c r="F48" s="158">
        <v>28.949999999999996</v>
      </c>
      <c r="G48" s="159">
        <v>34.6</v>
      </c>
      <c r="H48" s="378">
        <v>63.85</v>
      </c>
      <c r="I48" s="295">
        <v>131.51</v>
      </c>
    </row>
    <row r="49" spans="2:9" x14ac:dyDescent="0.3">
      <c r="B49" s="147" t="s">
        <v>916</v>
      </c>
      <c r="C49" s="370">
        <v>1061</v>
      </c>
      <c r="D49" s="159">
        <v>21.759999999999998</v>
      </c>
      <c r="E49" s="45">
        <v>14.020000000000001</v>
      </c>
      <c r="F49" s="158">
        <v>141.89000000000001</v>
      </c>
      <c r="G49" s="159">
        <v>186.08999999999997</v>
      </c>
      <c r="H49" s="378">
        <v>242.47999999999993</v>
      </c>
      <c r="I49" s="295">
        <v>606.2399999999999</v>
      </c>
    </row>
    <row r="50" spans="2:9" x14ac:dyDescent="0.3">
      <c r="B50" s="147" t="s">
        <v>903</v>
      </c>
      <c r="C50" s="370">
        <v>177</v>
      </c>
      <c r="D50" s="159">
        <v>18.55</v>
      </c>
      <c r="E50" s="45">
        <v>8.85</v>
      </c>
      <c r="F50" s="158">
        <v>16.04</v>
      </c>
      <c r="G50" s="159">
        <v>36.180000000000007</v>
      </c>
      <c r="H50" s="378">
        <v>24.09</v>
      </c>
      <c r="I50" s="295">
        <v>103.71000000000001</v>
      </c>
    </row>
    <row r="51" spans="2:9" x14ac:dyDescent="0.3">
      <c r="B51" s="300" t="s">
        <v>904</v>
      </c>
      <c r="C51" s="371">
        <v>1447</v>
      </c>
      <c r="D51" s="162">
        <v>42.480000000000004</v>
      </c>
      <c r="E51" s="46">
        <v>24.810000000000002</v>
      </c>
      <c r="F51" s="161">
        <v>186.88</v>
      </c>
      <c r="G51" s="162">
        <v>256.87</v>
      </c>
      <c r="H51" s="379">
        <v>330.4199999999999</v>
      </c>
      <c r="I51" s="52">
        <v>841.45999999999992</v>
      </c>
    </row>
    <row r="52" spans="2:9" x14ac:dyDescent="0.3">
      <c r="B52" s="300" t="s">
        <v>53</v>
      </c>
      <c r="C52" s="372"/>
      <c r="D52" s="374"/>
      <c r="E52" s="356"/>
      <c r="F52" s="368"/>
      <c r="G52" s="374"/>
      <c r="H52" s="380"/>
      <c r="I52" s="363"/>
    </row>
    <row r="53" spans="2:9" x14ac:dyDescent="0.3">
      <c r="B53" s="147" t="s">
        <v>915</v>
      </c>
      <c r="C53" s="370">
        <v>501</v>
      </c>
      <c r="D53" s="159">
        <v>25.04</v>
      </c>
      <c r="E53" s="45">
        <v>23.95</v>
      </c>
      <c r="F53" s="158">
        <v>68.75</v>
      </c>
      <c r="G53" s="159">
        <v>141</v>
      </c>
      <c r="H53" s="378">
        <v>60.810000000000009</v>
      </c>
      <c r="I53" s="295">
        <v>319.55</v>
      </c>
    </row>
    <row r="54" spans="2:9" x14ac:dyDescent="0.3">
      <c r="B54" s="147" t="s">
        <v>916</v>
      </c>
      <c r="C54" s="370">
        <v>1219</v>
      </c>
      <c r="D54" s="159">
        <v>57.14</v>
      </c>
      <c r="E54" s="45">
        <v>47.699999999999996</v>
      </c>
      <c r="F54" s="158">
        <v>211.17999999999998</v>
      </c>
      <c r="G54" s="159">
        <v>228.16</v>
      </c>
      <c r="H54" s="378">
        <v>191.94000000000005</v>
      </c>
      <c r="I54" s="295">
        <v>736.12</v>
      </c>
    </row>
    <row r="55" spans="2:9" x14ac:dyDescent="0.3">
      <c r="B55" s="147" t="s">
        <v>903</v>
      </c>
      <c r="C55" s="370">
        <v>261</v>
      </c>
      <c r="D55" s="159">
        <v>13.299999999999999</v>
      </c>
      <c r="E55" s="45">
        <v>26.509999999999998</v>
      </c>
      <c r="F55" s="158">
        <v>61.890000000000008</v>
      </c>
      <c r="G55" s="159">
        <v>67.989999999999995</v>
      </c>
      <c r="H55" s="378">
        <v>6.02</v>
      </c>
      <c r="I55" s="295">
        <v>175.71</v>
      </c>
    </row>
    <row r="56" spans="2:9" x14ac:dyDescent="0.3">
      <c r="B56" s="300" t="s">
        <v>904</v>
      </c>
      <c r="C56" s="371">
        <v>1981</v>
      </c>
      <c r="D56" s="162">
        <v>95.48</v>
      </c>
      <c r="E56" s="46">
        <v>98.16</v>
      </c>
      <c r="F56" s="161">
        <v>341.81999999999994</v>
      </c>
      <c r="G56" s="162">
        <v>437.15</v>
      </c>
      <c r="H56" s="379">
        <v>258.77000000000004</v>
      </c>
      <c r="I56" s="52">
        <v>1231.3799999999999</v>
      </c>
    </row>
    <row r="57" spans="2:9" x14ac:dyDescent="0.3">
      <c r="B57" s="300" t="s">
        <v>243</v>
      </c>
      <c r="C57" s="372"/>
      <c r="D57" s="374"/>
      <c r="E57" s="356"/>
      <c r="F57" s="368"/>
      <c r="G57" s="374"/>
      <c r="H57" s="380"/>
      <c r="I57" s="363"/>
    </row>
    <row r="58" spans="2:9" x14ac:dyDescent="0.3">
      <c r="B58" s="147" t="s">
        <v>915</v>
      </c>
      <c r="C58" s="370">
        <v>123</v>
      </c>
      <c r="D58" s="159">
        <v>5.76</v>
      </c>
      <c r="E58" s="45">
        <v>0.91</v>
      </c>
      <c r="F58" s="158">
        <v>11.069999999999999</v>
      </c>
      <c r="G58" s="159">
        <v>22.009999999999998</v>
      </c>
      <c r="H58" s="378">
        <v>30.82</v>
      </c>
      <c r="I58" s="295">
        <v>70.569999999999993</v>
      </c>
    </row>
    <row r="59" spans="2:9" x14ac:dyDescent="0.3">
      <c r="B59" s="147" t="s">
        <v>916</v>
      </c>
      <c r="C59" s="370">
        <v>748</v>
      </c>
      <c r="D59" s="159">
        <v>41.53</v>
      </c>
      <c r="E59" s="45">
        <v>14.68</v>
      </c>
      <c r="F59" s="158">
        <v>58.230000000000004</v>
      </c>
      <c r="G59" s="159">
        <v>191.52</v>
      </c>
      <c r="H59" s="378">
        <v>134.82999999999998</v>
      </c>
      <c r="I59" s="295">
        <v>440.79</v>
      </c>
    </row>
    <row r="60" spans="2:9" x14ac:dyDescent="0.3">
      <c r="B60" s="147" t="s">
        <v>903</v>
      </c>
      <c r="C60" s="370">
        <v>170</v>
      </c>
      <c r="D60" s="159">
        <v>18.060000000000002</v>
      </c>
      <c r="E60" s="45">
        <v>7.8599999999999994</v>
      </c>
      <c r="F60" s="158">
        <v>14.489999999999998</v>
      </c>
      <c r="G60" s="159">
        <v>53.009999999999991</v>
      </c>
      <c r="H60" s="378">
        <v>14.82</v>
      </c>
      <c r="I60" s="295">
        <v>108.23999999999998</v>
      </c>
    </row>
    <row r="61" spans="2:9" x14ac:dyDescent="0.3">
      <c r="B61" s="300" t="s">
        <v>904</v>
      </c>
      <c r="C61" s="371">
        <v>1041</v>
      </c>
      <c r="D61" s="162">
        <v>65.349999999999994</v>
      </c>
      <c r="E61" s="46">
        <v>23.45</v>
      </c>
      <c r="F61" s="161">
        <v>83.789999999999992</v>
      </c>
      <c r="G61" s="162">
        <v>266.53999999999996</v>
      </c>
      <c r="H61" s="379">
        <v>180.46999999999997</v>
      </c>
      <c r="I61" s="52">
        <v>619.59999999999991</v>
      </c>
    </row>
    <row r="62" spans="2:9" x14ac:dyDescent="0.3">
      <c r="B62" s="300" t="s">
        <v>244</v>
      </c>
      <c r="C62" s="372"/>
      <c r="D62" s="374"/>
      <c r="E62" s="356"/>
      <c r="F62" s="368"/>
      <c r="G62" s="374"/>
      <c r="H62" s="380"/>
      <c r="I62" s="363"/>
    </row>
    <row r="63" spans="2:9" x14ac:dyDescent="0.3">
      <c r="B63" s="147" t="s">
        <v>915</v>
      </c>
      <c r="C63" s="370">
        <v>837</v>
      </c>
      <c r="D63" s="159">
        <v>22.790000000000003</v>
      </c>
      <c r="E63" s="45">
        <v>48.26</v>
      </c>
      <c r="F63" s="158">
        <v>157.01999999999998</v>
      </c>
      <c r="G63" s="159">
        <v>123.52000000000001</v>
      </c>
      <c r="H63" s="378">
        <v>162.49</v>
      </c>
      <c r="I63" s="295">
        <v>514.08000000000004</v>
      </c>
    </row>
    <row r="64" spans="2:9" x14ac:dyDescent="0.3">
      <c r="B64" s="147" t="s">
        <v>916</v>
      </c>
      <c r="C64" s="370">
        <v>342</v>
      </c>
      <c r="D64" s="159">
        <v>2.63</v>
      </c>
      <c r="E64" s="45">
        <v>14.309999999999999</v>
      </c>
      <c r="F64" s="158">
        <v>36.79</v>
      </c>
      <c r="G64" s="159">
        <v>48.17</v>
      </c>
      <c r="H64" s="378">
        <v>96.899999999999991</v>
      </c>
      <c r="I64" s="295">
        <v>198.8</v>
      </c>
    </row>
    <row r="65" spans="2:9" x14ac:dyDescent="0.3">
      <c r="B65" s="147" t="s">
        <v>903</v>
      </c>
      <c r="C65" s="370">
        <v>309</v>
      </c>
      <c r="D65" s="159">
        <v>18.240000000000002</v>
      </c>
      <c r="E65" s="45">
        <v>36.629999999999995</v>
      </c>
      <c r="F65" s="158">
        <v>35.559999999999995</v>
      </c>
      <c r="G65" s="159">
        <v>58.19</v>
      </c>
      <c r="H65" s="378">
        <v>45.879999999999995</v>
      </c>
      <c r="I65" s="295">
        <v>194.5</v>
      </c>
    </row>
    <row r="66" spans="2:9" x14ac:dyDescent="0.3">
      <c r="B66" s="300" t="s">
        <v>904</v>
      </c>
      <c r="C66" s="371">
        <v>1488</v>
      </c>
      <c r="D66" s="162">
        <v>43.660000000000004</v>
      </c>
      <c r="E66" s="46">
        <v>99.199999999999989</v>
      </c>
      <c r="F66" s="161">
        <v>229.36999999999998</v>
      </c>
      <c r="G66" s="162">
        <v>229.88</v>
      </c>
      <c r="H66" s="379">
        <v>305.27</v>
      </c>
      <c r="I66" s="52">
        <v>907.37999999999988</v>
      </c>
    </row>
    <row r="67" spans="2:9" ht="15" thickBot="1" x14ac:dyDescent="0.35">
      <c r="B67" s="151" t="s">
        <v>917</v>
      </c>
      <c r="C67" s="373">
        <f>C66+C61+C56+C51+C46+C41+C36+C31+C26+C21+C16+C11</f>
        <v>12583</v>
      </c>
      <c r="D67" s="375">
        <f t="shared" ref="D67:I67" si="0">D66+D61+D56+D51+D46+D41+D36+D31+D26+D21+D16+D11</f>
        <v>568.53000000000009</v>
      </c>
      <c r="E67" s="47">
        <f t="shared" si="0"/>
        <v>655.13</v>
      </c>
      <c r="F67" s="369">
        <f t="shared" si="0"/>
        <v>1513.54</v>
      </c>
      <c r="G67" s="375">
        <f t="shared" si="0"/>
        <v>2600.5799999999995</v>
      </c>
      <c r="H67" s="381">
        <f t="shared" si="0"/>
        <v>2172.56</v>
      </c>
      <c r="I67" s="297">
        <f t="shared" si="0"/>
        <v>7510.3399999999992</v>
      </c>
    </row>
    <row r="68" spans="2:9" x14ac:dyDescent="0.3">
      <c r="B68" s="481" t="s">
        <v>1333</v>
      </c>
      <c r="C68" s="478"/>
      <c r="D68" s="478"/>
      <c r="E68" s="478"/>
      <c r="F68" s="478"/>
      <c r="G68" s="478"/>
      <c r="H68" s="478"/>
      <c r="I68" s="478"/>
    </row>
    <row r="69" spans="2:9" ht="54.75" customHeight="1" x14ac:dyDescent="0.3">
      <c r="B69" s="541" t="s">
        <v>1336</v>
      </c>
      <c r="C69" s="541"/>
      <c r="D69" s="541"/>
      <c r="E69" s="541"/>
      <c r="F69" s="541"/>
      <c r="G69" s="541"/>
      <c r="H69" s="541"/>
      <c r="I69" s="541"/>
    </row>
  </sheetData>
  <mergeCells count="8">
    <mergeCell ref="B69:I69"/>
    <mergeCell ref="B5:B6"/>
    <mergeCell ref="C5:C6"/>
    <mergeCell ref="B2:B4"/>
    <mergeCell ref="C2:C4"/>
    <mergeCell ref="D2:E2"/>
    <mergeCell ref="D3:E3"/>
    <mergeCell ref="I2:I4"/>
  </mergeCells>
  <pageMargins left="0.511811024" right="0.511811024" top="0.78740157499999996" bottom="0.78740157499999996" header="0.31496062000000002" footer="0.31496062000000002"/>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B1:M29"/>
  <sheetViews>
    <sheetView showGridLines="0" workbookViewId="0"/>
  </sheetViews>
  <sheetFormatPr defaultRowHeight="14.4" x14ac:dyDescent="0.3"/>
  <cols>
    <col min="2" max="2" width="15.6640625" customWidth="1"/>
    <col min="3" max="3" width="25.33203125" customWidth="1"/>
    <col min="4" max="4" width="63" customWidth="1"/>
    <col min="6" max="6" width="45.88671875" customWidth="1"/>
  </cols>
  <sheetData>
    <row r="1" spans="2:13" ht="15" thickBot="1" x14ac:dyDescent="0.35">
      <c r="B1" s="516" t="s">
        <v>918</v>
      </c>
      <c r="C1" s="516"/>
      <c r="D1" s="516"/>
      <c r="E1" s="465"/>
      <c r="F1" s="465"/>
      <c r="G1" s="465"/>
      <c r="H1" s="465"/>
      <c r="I1" s="465"/>
      <c r="J1" s="465"/>
      <c r="K1" s="465"/>
      <c r="L1" s="465"/>
      <c r="M1" s="465"/>
    </row>
    <row r="2" spans="2:13" ht="15" thickBot="1" x14ac:dyDescent="0.35">
      <c r="B2" s="285" t="s">
        <v>0</v>
      </c>
      <c r="C2" s="285" t="s">
        <v>708</v>
      </c>
      <c r="D2" s="286" t="s">
        <v>919</v>
      </c>
    </row>
    <row r="3" spans="2:13" x14ac:dyDescent="0.3">
      <c r="B3" s="63" t="s">
        <v>23</v>
      </c>
      <c r="C3" s="306" t="s">
        <v>920</v>
      </c>
      <c r="D3" s="592" t="s">
        <v>1047</v>
      </c>
      <c r="F3" s="386"/>
    </row>
    <row r="4" spans="2:13" ht="30.75" customHeight="1" thickBot="1" x14ac:dyDescent="0.35">
      <c r="B4" s="63" t="s">
        <v>999</v>
      </c>
      <c r="C4" s="307" t="s">
        <v>921</v>
      </c>
      <c r="D4" s="593"/>
    </row>
    <row r="5" spans="2:13" x14ac:dyDescent="0.3">
      <c r="B5" s="349"/>
      <c r="C5" s="63" t="s">
        <v>922</v>
      </c>
      <c r="D5" s="592" t="s">
        <v>1048</v>
      </c>
      <c r="F5" s="385"/>
    </row>
    <row r="6" spans="2:13" ht="49.5" customHeight="1" thickBot="1" x14ac:dyDescent="0.35">
      <c r="B6" s="349"/>
      <c r="C6" s="351" t="s">
        <v>923</v>
      </c>
      <c r="D6" s="593"/>
    </row>
    <row r="7" spans="2:13" x14ac:dyDescent="0.3">
      <c r="B7" s="349"/>
      <c r="C7" s="63" t="s">
        <v>924</v>
      </c>
      <c r="D7" s="592" t="s">
        <v>1049</v>
      </c>
      <c r="F7" s="385"/>
    </row>
    <row r="8" spans="2:13" x14ac:dyDescent="0.3">
      <c r="B8" s="349"/>
      <c r="C8" s="63" t="s">
        <v>949</v>
      </c>
      <c r="D8" s="594"/>
    </row>
    <row r="9" spans="2:13" ht="35.25" customHeight="1" thickBot="1" x14ac:dyDescent="0.35">
      <c r="B9" s="350"/>
      <c r="C9" s="351"/>
      <c r="D9" s="593"/>
    </row>
    <row r="10" spans="2:13" ht="39" customHeight="1" x14ac:dyDescent="0.3">
      <c r="B10" s="63" t="s">
        <v>22</v>
      </c>
      <c r="C10" s="63" t="s">
        <v>926</v>
      </c>
      <c r="D10" s="592" t="s">
        <v>1050</v>
      </c>
      <c r="F10" s="385"/>
    </row>
    <row r="11" spans="2:13" ht="89.25" customHeight="1" thickBot="1" x14ac:dyDescent="0.35">
      <c r="B11" s="63" t="s">
        <v>1000</v>
      </c>
      <c r="C11" s="351" t="s">
        <v>948</v>
      </c>
      <c r="D11" s="593"/>
    </row>
    <row r="12" spans="2:13" ht="31.5" customHeight="1" x14ac:dyDescent="0.3">
      <c r="B12" s="349"/>
      <c r="C12" s="63" t="s">
        <v>927</v>
      </c>
      <c r="D12" s="592" t="s">
        <v>1051</v>
      </c>
      <c r="F12" s="385"/>
    </row>
    <row r="13" spans="2:13" ht="32.25" customHeight="1" thickBot="1" x14ac:dyDescent="0.35">
      <c r="B13" s="350"/>
      <c r="C13" s="351" t="s">
        <v>997</v>
      </c>
      <c r="D13" s="593"/>
    </row>
    <row r="14" spans="2:13" x14ac:dyDescent="0.3">
      <c r="B14" s="63" t="s">
        <v>20</v>
      </c>
      <c r="C14" s="63" t="s">
        <v>928</v>
      </c>
      <c r="D14" s="592" t="s">
        <v>1052</v>
      </c>
    </row>
    <row r="15" spans="2:13" ht="37.5" customHeight="1" thickBot="1" x14ac:dyDescent="0.35">
      <c r="B15" s="63" t="s">
        <v>999</v>
      </c>
      <c r="C15" s="351" t="s">
        <v>925</v>
      </c>
      <c r="D15" s="593"/>
    </row>
    <row r="16" spans="2:13" ht="35.25" customHeight="1" x14ac:dyDescent="0.3">
      <c r="B16" s="349"/>
      <c r="C16" s="63" t="s">
        <v>929</v>
      </c>
      <c r="D16" s="592" t="s">
        <v>1053</v>
      </c>
    </row>
    <row r="17" spans="2:4" ht="41.25" customHeight="1" thickBot="1" x14ac:dyDescent="0.35">
      <c r="B17" s="349"/>
      <c r="C17" s="351" t="s">
        <v>998</v>
      </c>
      <c r="D17" s="593"/>
    </row>
    <row r="18" spans="2:4" x14ac:dyDescent="0.3">
      <c r="B18" s="349"/>
      <c r="C18" s="63" t="s">
        <v>930</v>
      </c>
      <c r="D18" s="592" t="s">
        <v>1054</v>
      </c>
    </row>
    <row r="19" spans="2:4" ht="17.25" customHeight="1" thickBot="1" x14ac:dyDescent="0.35">
      <c r="B19" s="350"/>
      <c r="C19" s="351" t="s">
        <v>950</v>
      </c>
      <c r="D19" s="593"/>
    </row>
    <row r="20" spans="2:4" ht="24.75" customHeight="1" x14ac:dyDescent="0.3">
      <c r="B20" s="63" t="s">
        <v>25</v>
      </c>
      <c r="C20" s="63" t="s">
        <v>932</v>
      </c>
      <c r="D20" s="592" t="s">
        <v>1055</v>
      </c>
    </row>
    <row r="21" spans="2:4" ht="27.75" customHeight="1" thickBot="1" x14ac:dyDescent="0.35">
      <c r="B21" s="63" t="s">
        <v>931</v>
      </c>
      <c r="C21" s="351" t="s">
        <v>933</v>
      </c>
      <c r="D21" s="593"/>
    </row>
    <row r="22" spans="2:4" ht="25.5" customHeight="1" x14ac:dyDescent="0.3">
      <c r="B22" s="349"/>
      <c r="C22" s="63" t="s">
        <v>934</v>
      </c>
      <c r="D22" s="592" t="s">
        <v>1056</v>
      </c>
    </row>
    <row r="23" spans="2:4" ht="37.5" customHeight="1" thickBot="1" x14ac:dyDescent="0.35">
      <c r="B23" s="350"/>
      <c r="C23" s="351" t="s">
        <v>935</v>
      </c>
      <c r="D23" s="593"/>
    </row>
    <row r="24" spans="2:4" ht="22.5" customHeight="1" x14ac:dyDescent="0.3">
      <c r="B24" s="63" t="s">
        <v>24</v>
      </c>
      <c r="C24" s="63" t="s">
        <v>936</v>
      </c>
      <c r="D24" s="592" t="s">
        <v>1057</v>
      </c>
    </row>
    <row r="25" spans="2:4" ht="38.25" customHeight="1" thickBot="1" x14ac:dyDescent="0.35">
      <c r="B25" s="63" t="s">
        <v>1059</v>
      </c>
      <c r="C25" s="351" t="s">
        <v>1045</v>
      </c>
      <c r="D25" s="593"/>
    </row>
    <row r="26" spans="2:4" ht="26.25" customHeight="1" x14ac:dyDescent="0.3">
      <c r="B26" s="349"/>
      <c r="C26" s="63" t="s">
        <v>938</v>
      </c>
      <c r="D26" s="592" t="s">
        <v>1058</v>
      </c>
    </row>
    <row r="27" spans="2:4" ht="30.75" customHeight="1" thickBot="1" x14ac:dyDescent="0.35">
      <c r="B27" s="350"/>
      <c r="C27" s="351" t="s">
        <v>952</v>
      </c>
      <c r="D27" s="593"/>
    </row>
    <row r="28" spans="2:4" x14ac:dyDescent="0.3">
      <c r="B28" s="306" t="s">
        <v>27</v>
      </c>
      <c r="C28" s="306" t="s">
        <v>27</v>
      </c>
      <c r="D28" s="467" t="s">
        <v>27</v>
      </c>
    </row>
    <row r="29" spans="2:4" ht="15" thickBot="1" x14ac:dyDescent="0.35">
      <c r="B29" s="307" t="s">
        <v>939</v>
      </c>
      <c r="C29" s="307" t="s">
        <v>940</v>
      </c>
      <c r="D29" s="468" t="s">
        <v>1060</v>
      </c>
    </row>
  </sheetData>
  <mergeCells count="12">
    <mergeCell ref="D16:D17"/>
    <mergeCell ref="D18:D19"/>
    <mergeCell ref="D20:D21"/>
    <mergeCell ref="D22:D23"/>
    <mergeCell ref="D24:D25"/>
    <mergeCell ref="D26:D27"/>
    <mergeCell ref="D3:D4"/>
    <mergeCell ref="D5:D6"/>
    <mergeCell ref="D7:D9"/>
    <mergeCell ref="D10:D11"/>
    <mergeCell ref="D12:D13"/>
    <mergeCell ref="D14:D15"/>
  </mergeCells>
  <pageMargins left="0.511811024" right="0.511811024" top="0.78740157499999996" bottom="0.78740157499999996" header="0.31496062000000002" footer="0.31496062000000002"/>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B1:M29"/>
  <sheetViews>
    <sheetView showGridLines="0" workbookViewId="0"/>
  </sheetViews>
  <sheetFormatPr defaultRowHeight="14.4" x14ac:dyDescent="0.3"/>
  <cols>
    <col min="2" max="2" width="26.6640625" customWidth="1"/>
    <col min="3" max="3" width="24" customWidth="1"/>
    <col min="4" max="4" width="53.6640625" customWidth="1"/>
    <col min="6" max="6" width="58.109375" customWidth="1"/>
  </cols>
  <sheetData>
    <row r="1" spans="2:13" ht="15" thickBot="1" x14ac:dyDescent="0.35">
      <c r="B1" s="516" t="s">
        <v>941</v>
      </c>
      <c r="C1" s="516"/>
      <c r="D1" s="516"/>
      <c r="E1" s="465"/>
      <c r="F1" s="465"/>
      <c r="G1" s="465"/>
      <c r="H1" s="465"/>
      <c r="I1" s="465"/>
      <c r="J1" s="465"/>
      <c r="K1" s="465"/>
      <c r="L1" s="465"/>
      <c r="M1" s="465"/>
    </row>
    <row r="2" spans="2:13" ht="15" thickBot="1" x14ac:dyDescent="0.35">
      <c r="B2" s="285" t="s">
        <v>0</v>
      </c>
      <c r="C2" s="285" t="s">
        <v>708</v>
      </c>
      <c r="D2" s="286" t="s">
        <v>919</v>
      </c>
    </row>
    <row r="3" spans="2:13" ht="13.5" customHeight="1" x14ac:dyDescent="0.3">
      <c r="B3" s="63" t="s">
        <v>23</v>
      </c>
      <c r="C3" s="306" t="s">
        <v>920</v>
      </c>
      <c r="D3" s="592" t="s">
        <v>1031</v>
      </c>
      <c r="F3" s="385"/>
    </row>
    <row r="4" spans="2:13" ht="15" thickBot="1" x14ac:dyDescent="0.35">
      <c r="B4" s="63" t="s">
        <v>945</v>
      </c>
      <c r="C4" s="307" t="s">
        <v>1032</v>
      </c>
      <c r="D4" s="593"/>
    </row>
    <row r="5" spans="2:13" ht="39" customHeight="1" x14ac:dyDescent="0.3">
      <c r="B5" s="349"/>
      <c r="C5" s="63" t="s">
        <v>922</v>
      </c>
      <c r="D5" s="592" t="s">
        <v>1033</v>
      </c>
      <c r="F5" s="385"/>
    </row>
    <row r="6" spans="2:13" ht="16.5" customHeight="1" thickBot="1" x14ac:dyDescent="0.35">
      <c r="B6" s="349"/>
      <c r="C6" s="351" t="s">
        <v>952</v>
      </c>
      <c r="D6" s="593"/>
    </row>
    <row r="7" spans="2:13" ht="15" customHeight="1" x14ac:dyDescent="0.3">
      <c r="B7" s="349"/>
      <c r="C7" s="63" t="s">
        <v>924</v>
      </c>
      <c r="D7" s="592" t="s">
        <v>1034</v>
      </c>
    </row>
    <row r="8" spans="2:13" ht="21.75" customHeight="1" x14ac:dyDescent="0.3">
      <c r="B8" s="349"/>
      <c r="C8" s="63" t="s">
        <v>1010</v>
      </c>
      <c r="D8" s="594"/>
    </row>
    <row r="9" spans="2:13" ht="15" thickBot="1" x14ac:dyDescent="0.35">
      <c r="B9" s="350"/>
      <c r="C9" s="351"/>
      <c r="D9" s="593"/>
    </row>
    <row r="10" spans="2:13" ht="42.75" customHeight="1" x14ac:dyDescent="0.3">
      <c r="B10" s="63" t="s">
        <v>22</v>
      </c>
      <c r="C10" s="63" t="s">
        <v>926</v>
      </c>
      <c r="D10" s="592" t="s">
        <v>1035</v>
      </c>
      <c r="F10" s="385"/>
    </row>
    <row r="11" spans="2:13" ht="15" thickBot="1" x14ac:dyDescent="0.35">
      <c r="B11" s="63" t="s">
        <v>1045</v>
      </c>
      <c r="C11" s="351" t="s">
        <v>933</v>
      </c>
      <c r="D11" s="593"/>
    </row>
    <row r="12" spans="2:13" ht="15" customHeight="1" x14ac:dyDescent="0.3">
      <c r="B12" s="349"/>
      <c r="C12" s="63" t="s">
        <v>927</v>
      </c>
      <c r="D12" s="592" t="s">
        <v>1036</v>
      </c>
    </row>
    <row r="13" spans="2:13" ht="27.75" customHeight="1" thickBot="1" x14ac:dyDescent="0.35">
      <c r="B13" s="350"/>
      <c r="C13" s="351" t="s">
        <v>947</v>
      </c>
      <c r="D13" s="593"/>
    </row>
    <row r="14" spans="2:13" ht="15" customHeight="1" x14ac:dyDescent="0.3">
      <c r="B14" s="63" t="s">
        <v>20</v>
      </c>
      <c r="C14" s="63" t="s">
        <v>928</v>
      </c>
      <c r="D14" s="592" t="s">
        <v>1037</v>
      </c>
    </row>
    <row r="15" spans="2:13" ht="32.25" customHeight="1" thickBot="1" x14ac:dyDescent="0.35">
      <c r="B15" s="63" t="s">
        <v>957</v>
      </c>
      <c r="C15" s="351" t="s">
        <v>944</v>
      </c>
      <c r="D15" s="593"/>
    </row>
    <row r="16" spans="2:13" ht="15" customHeight="1" x14ac:dyDescent="0.3">
      <c r="B16" s="349"/>
      <c r="C16" s="63" t="s">
        <v>929</v>
      </c>
      <c r="D16" s="592" t="s">
        <v>1038</v>
      </c>
    </row>
    <row r="17" spans="2:6" ht="51" customHeight="1" thickBot="1" x14ac:dyDescent="0.35">
      <c r="B17" s="349"/>
      <c r="C17" s="351" t="s">
        <v>943</v>
      </c>
      <c r="D17" s="593"/>
      <c r="F17" s="385"/>
    </row>
    <row r="18" spans="2:6" ht="15" customHeight="1" x14ac:dyDescent="0.3">
      <c r="B18" s="349"/>
      <c r="C18" s="63" t="s">
        <v>930</v>
      </c>
      <c r="D18" s="592" t="s">
        <v>1039</v>
      </c>
    </row>
    <row r="19" spans="2:6" ht="31.5" customHeight="1" thickBot="1" x14ac:dyDescent="0.35">
      <c r="B19" s="350"/>
      <c r="C19" s="351" t="s">
        <v>944</v>
      </c>
      <c r="D19" s="593"/>
    </row>
    <row r="20" spans="2:6" ht="15" customHeight="1" x14ac:dyDescent="0.3">
      <c r="B20" s="63" t="s">
        <v>25</v>
      </c>
      <c r="C20" s="63" t="s">
        <v>932</v>
      </c>
      <c r="D20" s="592" t="s">
        <v>1041</v>
      </c>
    </row>
    <row r="21" spans="2:6" ht="30.75" customHeight="1" thickBot="1" x14ac:dyDescent="0.35">
      <c r="B21" s="63" t="s">
        <v>937</v>
      </c>
      <c r="C21" s="351" t="s">
        <v>1040</v>
      </c>
      <c r="D21" s="593"/>
    </row>
    <row r="22" spans="2:6" ht="15" customHeight="1" x14ac:dyDescent="0.3">
      <c r="B22" s="349"/>
      <c r="C22" s="63" t="s">
        <v>934</v>
      </c>
      <c r="D22" s="592" t="s">
        <v>1042</v>
      </c>
    </row>
    <row r="23" spans="2:6" ht="51.75" customHeight="1" thickBot="1" x14ac:dyDescent="0.35">
      <c r="B23" s="350"/>
      <c r="C23" s="351" t="s">
        <v>952</v>
      </c>
      <c r="D23" s="593"/>
      <c r="F23" s="385"/>
    </row>
    <row r="24" spans="2:6" ht="15" customHeight="1" x14ac:dyDescent="0.3">
      <c r="B24" s="63" t="s">
        <v>24</v>
      </c>
      <c r="C24" s="63" t="s">
        <v>936</v>
      </c>
      <c r="D24" s="592" t="s">
        <v>1043</v>
      </c>
    </row>
    <row r="25" spans="2:6" ht="36.75" customHeight="1" thickBot="1" x14ac:dyDescent="0.35">
      <c r="B25" s="63" t="s">
        <v>997</v>
      </c>
      <c r="C25" s="351" t="s">
        <v>925</v>
      </c>
      <c r="D25" s="593"/>
    </row>
    <row r="26" spans="2:6" ht="15" customHeight="1" x14ac:dyDescent="0.3">
      <c r="B26" s="349"/>
      <c r="C26" s="63" t="s">
        <v>938</v>
      </c>
      <c r="D26" s="592" t="s">
        <v>1044</v>
      </c>
    </row>
    <row r="27" spans="2:6" ht="26.25" customHeight="1" thickBot="1" x14ac:dyDescent="0.35">
      <c r="B27" s="350"/>
      <c r="C27" s="351" t="s">
        <v>944</v>
      </c>
      <c r="D27" s="593"/>
    </row>
    <row r="28" spans="2:6" x14ac:dyDescent="0.3">
      <c r="B28" s="306" t="s">
        <v>27</v>
      </c>
      <c r="C28" s="306" t="s">
        <v>27</v>
      </c>
      <c r="D28" s="250" t="s">
        <v>27</v>
      </c>
    </row>
    <row r="29" spans="2:6" ht="15" thickBot="1" x14ac:dyDescent="0.35">
      <c r="B29" s="307" t="s">
        <v>939</v>
      </c>
      <c r="C29" s="307" t="s">
        <v>940</v>
      </c>
      <c r="D29" s="352" t="s">
        <v>1046</v>
      </c>
    </row>
  </sheetData>
  <mergeCells count="12">
    <mergeCell ref="D16:D17"/>
    <mergeCell ref="D18:D19"/>
    <mergeCell ref="D20:D21"/>
    <mergeCell ref="D22:D23"/>
    <mergeCell ref="D24:D25"/>
    <mergeCell ref="D26:D27"/>
    <mergeCell ref="D3:D4"/>
    <mergeCell ref="D5:D6"/>
    <mergeCell ref="D7:D9"/>
    <mergeCell ref="D10:D11"/>
    <mergeCell ref="D12:D13"/>
    <mergeCell ref="D14:D15"/>
  </mergeCells>
  <pageMargins left="0.511811024" right="0.511811024" top="0.78740157499999996" bottom="0.78740157499999996" header="0.31496062000000002" footer="0.31496062000000002"/>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B1:M29"/>
  <sheetViews>
    <sheetView showGridLines="0" workbookViewId="0"/>
  </sheetViews>
  <sheetFormatPr defaultRowHeight="14.4" x14ac:dyDescent="0.3"/>
  <cols>
    <col min="2" max="2" width="24.44140625" customWidth="1"/>
    <col min="3" max="3" width="30.5546875" customWidth="1"/>
    <col min="4" max="4" width="50.88671875" customWidth="1"/>
    <col min="6" max="6" width="56.33203125" customWidth="1"/>
  </cols>
  <sheetData>
    <row r="1" spans="2:13" ht="15" thickBot="1" x14ac:dyDescent="0.35">
      <c r="B1" s="516" t="s">
        <v>953</v>
      </c>
      <c r="C1" s="516"/>
      <c r="D1" s="516"/>
      <c r="E1" s="465"/>
      <c r="F1" s="465"/>
      <c r="G1" s="465"/>
      <c r="H1" s="465"/>
      <c r="I1" s="465"/>
      <c r="J1" s="465"/>
      <c r="K1" s="465"/>
      <c r="L1" s="465"/>
      <c r="M1" s="465"/>
    </row>
    <row r="2" spans="2:13" ht="15" thickBot="1" x14ac:dyDescent="0.35">
      <c r="B2" s="285" t="s">
        <v>0</v>
      </c>
      <c r="C2" s="285" t="s">
        <v>708</v>
      </c>
      <c r="D2" s="286" t="s">
        <v>919</v>
      </c>
    </row>
    <row r="3" spans="2:13" x14ac:dyDescent="0.3">
      <c r="B3" s="63" t="s">
        <v>23</v>
      </c>
      <c r="C3" s="306" t="s">
        <v>920</v>
      </c>
      <c r="D3" s="592" t="s">
        <v>1002</v>
      </c>
    </row>
    <row r="4" spans="2:13" ht="15.75" customHeight="1" thickBot="1" x14ac:dyDescent="0.35">
      <c r="B4" s="63" t="s">
        <v>1014</v>
      </c>
      <c r="C4" s="307" t="s">
        <v>954</v>
      </c>
      <c r="D4" s="593"/>
      <c r="F4" s="385"/>
    </row>
    <row r="5" spans="2:13" x14ac:dyDescent="0.3">
      <c r="B5" s="349"/>
      <c r="C5" s="63" t="s">
        <v>922</v>
      </c>
      <c r="D5" s="592" t="s">
        <v>1003</v>
      </c>
    </row>
    <row r="6" spans="2:13" ht="66" customHeight="1" thickBot="1" x14ac:dyDescent="0.35">
      <c r="B6" s="349"/>
      <c r="C6" s="351" t="s">
        <v>955</v>
      </c>
      <c r="D6" s="593"/>
      <c r="F6" s="385"/>
    </row>
    <row r="7" spans="2:13" ht="15" customHeight="1" x14ac:dyDescent="0.3">
      <c r="B7" s="349"/>
      <c r="C7" s="63" t="s">
        <v>924</v>
      </c>
      <c r="D7" s="592" t="s">
        <v>1004</v>
      </c>
    </row>
    <row r="8" spans="2:13" x14ac:dyDescent="0.3">
      <c r="B8" s="349"/>
      <c r="C8" s="63" t="s">
        <v>959</v>
      </c>
      <c r="D8" s="594"/>
    </row>
    <row r="9" spans="2:13" ht="13.5" customHeight="1" thickBot="1" x14ac:dyDescent="0.35">
      <c r="B9" s="350"/>
      <c r="C9" s="351"/>
      <c r="D9" s="593"/>
      <c r="F9" s="385"/>
    </row>
    <row r="10" spans="2:13" x14ac:dyDescent="0.3">
      <c r="B10" s="63" t="s">
        <v>22</v>
      </c>
      <c r="C10" s="63" t="s">
        <v>926</v>
      </c>
      <c r="D10" s="592" t="s">
        <v>958</v>
      </c>
    </row>
    <row r="11" spans="2:13" ht="130.5" customHeight="1" thickBot="1" x14ac:dyDescent="0.35">
      <c r="B11" s="63" t="s">
        <v>1001</v>
      </c>
      <c r="C11" s="351" t="s">
        <v>957</v>
      </c>
      <c r="D11" s="593"/>
    </row>
    <row r="12" spans="2:13" ht="15" customHeight="1" x14ac:dyDescent="0.3">
      <c r="B12" s="349"/>
      <c r="C12" s="63" t="s">
        <v>927</v>
      </c>
      <c r="D12" s="592" t="s">
        <v>1005</v>
      </c>
    </row>
    <row r="13" spans="2:13" ht="63" customHeight="1" thickBot="1" x14ac:dyDescent="0.35">
      <c r="B13" s="350"/>
      <c r="C13" s="351" t="s">
        <v>937</v>
      </c>
      <c r="D13" s="593"/>
      <c r="F13" s="385"/>
    </row>
    <row r="14" spans="2:13" ht="15" customHeight="1" x14ac:dyDescent="0.3">
      <c r="B14" s="63" t="s">
        <v>20</v>
      </c>
      <c r="C14" s="63" t="s">
        <v>928</v>
      </c>
      <c r="D14" s="592" t="s">
        <v>1006</v>
      </c>
    </row>
    <row r="15" spans="2:13" ht="41.25" customHeight="1" thickBot="1" x14ac:dyDescent="0.35">
      <c r="B15" s="63" t="s">
        <v>1015</v>
      </c>
      <c r="C15" s="351" t="s">
        <v>933</v>
      </c>
      <c r="D15" s="593"/>
      <c r="F15" s="385"/>
    </row>
    <row r="16" spans="2:13" ht="15" customHeight="1" x14ac:dyDescent="0.3">
      <c r="B16" s="349"/>
      <c r="C16" s="63" t="s">
        <v>929</v>
      </c>
      <c r="D16" s="592" t="s">
        <v>1007</v>
      </c>
    </row>
    <row r="17" spans="2:6" ht="54" customHeight="1" thickBot="1" x14ac:dyDescent="0.35">
      <c r="B17" s="349"/>
      <c r="C17" s="351" t="s">
        <v>946</v>
      </c>
      <c r="D17" s="593"/>
      <c r="F17" s="385"/>
    </row>
    <row r="18" spans="2:6" ht="15" customHeight="1" x14ac:dyDescent="0.3">
      <c r="B18" s="349"/>
      <c r="C18" s="63" t="s">
        <v>930</v>
      </c>
      <c r="D18" s="592" t="s">
        <v>1008</v>
      </c>
    </row>
    <row r="19" spans="2:6" ht="13.5" customHeight="1" thickBot="1" x14ac:dyDescent="0.35">
      <c r="B19" s="350"/>
      <c r="C19" s="351" t="s">
        <v>947</v>
      </c>
      <c r="D19" s="593"/>
      <c r="F19" s="385"/>
    </row>
    <row r="20" spans="2:6" ht="15" customHeight="1" x14ac:dyDescent="0.3">
      <c r="B20" s="63" t="s">
        <v>25</v>
      </c>
      <c r="C20" s="63" t="s">
        <v>932</v>
      </c>
      <c r="D20" s="592" t="s">
        <v>1009</v>
      </c>
    </row>
    <row r="21" spans="2:6" ht="42" customHeight="1" thickBot="1" x14ac:dyDescent="0.35">
      <c r="B21" s="63" t="s">
        <v>942</v>
      </c>
      <c r="C21" s="351" t="s">
        <v>1010</v>
      </c>
      <c r="D21" s="593"/>
      <c r="F21" s="385"/>
    </row>
    <row r="22" spans="2:6" ht="15" customHeight="1" x14ac:dyDescent="0.3">
      <c r="B22" s="349"/>
      <c r="C22" s="63" t="s">
        <v>934</v>
      </c>
      <c r="D22" s="592" t="s">
        <v>1011</v>
      </c>
    </row>
    <row r="23" spans="2:6" ht="53.25" customHeight="1" thickBot="1" x14ac:dyDescent="0.35">
      <c r="B23" s="350"/>
      <c r="C23" s="351" t="s">
        <v>949</v>
      </c>
      <c r="D23" s="593"/>
    </row>
    <row r="24" spans="2:6" ht="15" customHeight="1" x14ac:dyDescent="0.3">
      <c r="B24" s="63" t="s">
        <v>24</v>
      </c>
      <c r="C24" s="63" t="s">
        <v>936</v>
      </c>
      <c r="D24" s="592" t="s">
        <v>1012</v>
      </c>
    </row>
    <row r="25" spans="2:6" ht="31.5" customHeight="1" thickBot="1" x14ac:dyDescent="0.35">
      <c r="B25" s="63" t="s">
        <v>963</v>
      </c>
      <c r="C25" s="351" t="s">
        <v>947</v>
      </c>
      <c r="D25" s="593"/>
      <c r="F25" s="385"/>
    </row>
    <row r="26" spans="2:6" ht="15.75" customHeight="1" x14ac:dyDescent="0.3">
      <c r="B26" s="349"/>
      <c r="C26" s="63" t="s">
        <v>938</v>
      </c>
      <c r="D26" s="592" t="s">
        <v>1013</v>
      </c>
    </row>
    <row r="27" spans="2:6" ht="24.75" customHeight="1" thickBot="1" x14ac:dyDescent="0.35">
      <c r="B27" s="350"/>
      <c r="C27" s="351" t="s">
        <v>947</v>
      </c>
      <c r="D27" s="593"/>
    </row>
    <row r="28" spans="2:6" x14ac:dyDescent="0.3">
      <c r="B28" s="306" t="s">
        <v>27</v>
      </c>
      <c r="C28" s="306" t="s">
        <v>27</v>
      </c>
      <c r="D28" s="250" t="s">
        <v>27</v>
      </c>
    </row>
    <row r="29" spans="2:6" ht="15" thickBot="1" x14ac:dyDescent="0.35">
      <c r="B29" s="307" t="s">
        <v>939</v>
      </c>
      <c r="C29" s="307" t="s">
        <v>940</v>
      </c>
      <c r="D29" s="352" t="s">
        <v>1016</v>
      </c>
    </row>
  </sheetData>
  <mergeCells count="12">
    <mergeCell ref="D16:D17"/>
    <mergeCell ref="D18:D19"/>
    <mergeCell ref="D20:D21"/>
    <mergeCell ref="D22:D23"/>
    <mergeCell ref="D24:D25"/>
    <mergeCell ref="D26:D27"/>
    <mergeCell ref="D3:D4"/>
    <mergeCell ref="D5:D6"/>
    <mergeCell ref="D7:D9"/>
    <mergeCell ref="D10:D11"/>
    <mergeCell ref="D14:D15"/>
    <mergeCell ref="D12:D13"/>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125</vt:i4>
      </vt:variant>
      <vt:variant>
        <vt:lpstr>Intervalos Nomeados</vt:lpstr>
      </vt:variant>
      <vt:variant>
        <vt:i4>104</vt:i4>
      </vt:variant>
    </vt:vector>
  </HeadingPairs>
  <TitlesOfParts>
    <vt:vector size="229" baseType="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TABELA 42</vt:lpstr>
      <vt:lpstr>TABELA 43</vt:lpstr>
      <vt:lpstr>TABELA 44</vt:lpstr>
      <vt:lpstr>TABELA 45</vt:lpstr>
      <vt:lpstr>TABELA 46</vt:lpstr>
      <vt:lpstr>TABELA 47</vt:lpstr>
      <vt:lpstr>TABELA 48</vt:lpstr>
      <vt:lpstr>TABELA 49</vt:lpstr>
      <vt:lpstr>TABELA 50</vt:lpstr>
      <vt:lpstr>TABELA 51</vt:lpstr>
      <vt:lpstr>TABELA 52</vt:lpstr>
      <vt:lpstr>TABELA 53</vt:lpstr>
      <vt:lpstr>TABELA 54</vt:lpstr>
      <vt:lpstr>TABELA 55</vt:lpstr>
      <vt:lpstr>TABELA 56</vt:lpstr>
      <vt:lpstr>TABELA 57</vt:lpstr>
      <vt:lpstr>TABELA 58</vt:lpstr>
      <vt:lpstr>TABELA 59</vt:lpstr>
      <vt:lpstr>TABELA 60</vt:lpstr>
      <vt:lpstr>TABELA 61</vt:lpstr>
      <vt:lpstr>TABELA 62</vt:lpstr>
      <vt:lpstr>TABELA 63</vt:lpstr>
      <vt:lpstr>TABELA 64</vt:lpstr>
      <vt:lpstr>TABELA 65</vt:lpstr>
      <vt:lpstr>TABELA 66</vt:lpstr>
      <vt:lpstr>TABELA 67</vt:lpstr>
      <vt:lpstr>TABELA 68</vt:lpstr>
      <vt:lpstr>TABELA 69</vt:lpstr>
      <vt:lpstr>TABELA 70</vt:lpstr>
      <vt:lpstr>TABELA 71</vt:lpstr>
      <vt:lpstr>TABELA 72</vt:lpstr>
      <vt:lpstr>TABELA 73</vt:lpstr>
      <vt:lpstr>TABELA 74</vt:lpstr>
      <vt:lpstr>TABELA 75</vt:lpstr>
      <vt:lpstr>TABELA 76</vt:lpstr>
      <vt:lpstr>TABELA 77</vt:lpstr>
      <vt:lpstr>TABELA 78</vt:lpstr>
      <vt:lpstr>TABELA 79</vt:lpstr>
      <vt:lpstr>TABELA 80</vt:lpstr>
      <vt:lpstr>TABELA 81</vt:lpstr>
      <vt:lpstr>TABELA 82</vt:lpstr>
      <vt:lpstr>TABELA 83</vt:lpstr>
      <vt:lpstr>TABELA 84</vt:lpstr>
      <vt:lpstr>TABELA 85</vt:lpstr>
      <vt:lpstr>TABELA 86</vt:lpstr>
      <vt:lpstr>TABELA 87</vt:lpstr>
      <vt:lpstr>TABELA 88</vt:lpstr>
      <vt:lpstr>TABELA 89</vt:lpstr>
      <vt:lpstr>TABELA 90</vt:lpstr>
      <vt:lpstr>TABELA 91</vt:lpstr>
      <vt:lpstr>TABELA 92</vt:lpstr>
      <vt:lpstr>TABELA 93</vt:lpstr>
      <vt:lpstr>TABELA 94</vt:lpstr>
      <vt:lpstr>TABELA 95</vt:lpstr>
      <vt:lpstr>TABELA 96</vt:lpstr>
      <vt:lpstr>TABELA 97</vt:lpstr>
      <vt:lpstr>TABELA 98</vt:lpstr>
      <vt:lpstr>TABELA 99</vt:lpstr>
      <vt:lpstr>TABELA 100</vt:lpstr>
      <vt:lpstr>TABELA 101</vt:lpstr>
      <vt:lpstr>TABELA 102</vt:lpstr>
      <vt:lpstr>EST 1</vt:lpstr>
      <vt:lpstr>EST 2</vt:lpstr>
      <vt:lpstr>EST 3</vt:lpstr>
      <vt:lpstr>EST 4</vt:lpstr>
      <vt:lpstr>EST 5</vt:lpstr>
      <vt:lpstr>EST 6</vt:lpstr>
      <vt:lpstr>EST 7</vt:lpstr>
      <vt:lpstr>EST 8</vt:lpstr>
      <vt:lpstr>EST 9</vt:lpstr>
      <vt:lpstr>EST 10</vt:lpstr>
      <vt:lpstr>EST 11</vt:lpstr>
      <vt:lpstr>EST 12</vt:lpstr>
      <vt:lpstr>EST 13</vt:lpstr>
      <vt:lpstr>EST 14</vt:lpstr>
      <vt:lpstr>EST 15</vt:lpstr>
      <vt:lpstr>EST 16</vt:lpstr>
      <vt:lpstr>EST 17</vt:lpstr>
      <vt:lpstr>EST 18</vt:lpstr>
      <vt:lpstr>EST 19</vt:lpstr>
      <vt:lpstr>EST 20</vt:lpstr>
      <vt:lpstr>EST 21</vt:lpstr>
      <vt:lpstr>EST 22</vt:lpstr>
      <vt:lpstr>EST 23</vt:lpstr>
      <vt:lpstr>'EST 8'!_Hlk39497249</vt:lpstr>
      <vt:lpstr>'EST 10'!_Hlk39577884</vt:lpstr>
      <vt:lpstr>'TABELA 71'!_Hlk482615869</vt:lpstr>
      <vt:lpstr>'TABELA 64'!_Hlk512167055</vt:lpstr>
      <vt:lpstr>'TABELA 64'!_Hlk512167063</vt:lpstr>
      <vt:lpstr>'TABELA 65'!_Hlk512168404</vt:lpstr>
      <vt:lpstr>'TABELA 65'!_Hlk512265184</vt:lpstr>
      <vt:lpstr>'EST 5'!_Hlk72785918</vt:lpstr>
      <vt:lpstr>'TABELA 3'!_Toc420314893</vt:lpstr>
      <vt:lpstr>'TABELA 4'!_Toc420314894</vt:lpstr>
      <vt:lpstr>'TABELA 28'!_Toc482363762</vt:lpstr>
      <vt:lpstr>'TABELA 12'!_Toc482374838</vt:lpstr>
      <vt:lpstr>'TABELA 14'!_Toc482374840</vt:lpstr>
      <vt:lpstr>'TABELA 16'!_Toc482374842</vt:lpstr>
      <vt:lpstr>'TABELA 17'!_Toc482374843</vt:lpstr>
      <vt:lpstr>'TABELA 18'!_Toc482374844</vt:lpstr>
      <vt:lpstr>'TABELA 19'!_Toc482374845</vt:lpstr>
      <vt:lpstr>'TABELA 20'!_Toc482374846</vt:lpstr>
      <vt:lpstr>'TABELA 21'!_Toc482374847</vt:lpstr>
      <vt:lpstr>'TABELA 22'!_Toc482374848</vt:lpstr>
      <vt:lpstr>'TABELA 23'!_Toc482374849</vt:lpstr>
      <vt:lpstr>'TABELA 24'!_Toc482374850</vt:lpstr>
      <vt:lpstr>'TABELA 27'!_Toc482374853</vt:lpstr>
      <vt:lpstr>'TABELA 29'!_Toc482374855</vt:lpstr>
      <vt:lpstr>'TABELA 30'!_Toc482374856</vt:lpstr>
      <vt:lpstr>'TABELA 31'!_Toc482374857</vt:lpstr>
      <vt:lpstr>'TABELA 32'!_Toc482374858</vt:lpstr>
      <vt:lpstr>'TABELA 33'!_Toc482374859</vt:lpstr>
      <vt:lpstr>'TABELA 34'!_Toc482374860</vt:lpstr>
      <vt:lpstr>'TABELA 35'!_Toc482374861</vt:lpstr>
      <vt:lpstr>'TABELA 36'!_Toc482374862</vt:lpstr>
      <vt:lpstr>'TABELA 37'!_Toc482374863</vt:lpstr>
      <vt:lpstr>'TABELA 38'!_Toc482374864</vt:lpstr>
      <vt:lpstr>'TABELA 39'!_Toc482374865</vt:lpstr>
      <vt:lpstr>'TABELA 40'!_Toc482374866</vt:lpstr>
      <vt:lpstr>'TABELA 41'!_Toc482374867</vt:lpstr>
      <vt:lpstr>'TABELA 42'!_Toc482374868</vt:lpstr>
      <vt:lpstr>'TABELA 43'!_Toc482374869</vt:lpstr>
      <vt:lpstr>'TABELA 45'!_Toc482374871</vt:lpstr>
      <vt:lpstr>'TABELA 46'!_Toc482374872</vt:lpstr>
      <vt:lpstr>'TABELA 47'!_Toc482374873</vt:lpstr>
      <vt:lpstr>'TABELA 48'!_Toc482374874</vt:lpstr>
      <vt:lpstr>'TABELA 49'!_Toc482374875</vt:lpstr>
      <vt:lpstr>'TABELA 50'!_Toc482374876</vt:lpstr>
      <vt:lpstr>'TABELA 51'!_Toc482374877</vt:lpstr>
      <vt:lpstr>'TABELA 52'!_Toc482374878</vt:lpstr>
      <vt:lpstr>'TABELA 55'!_Toc482374881</vt:lpstr>
      <vt:lpstr>'TABELA 56'!_Toc482374882</vt:lpstr>
      <vt:lpstr>'TABELA 59'!_Toc482374885</vt:lpstr>
      <vt:lpstr>'TABELA 60'!_Toc482374886</vt:lpstr>
      <vt:lpstr>'TABELA 61'!_Toc482374887</vt:lpstr>
      <vt:lpstr>'TABELA 62'!_Toc482374888</vt:lpstr>
      <vt:lpstr>'TABELA 63'!_Toc482374889</vt:lpstr>
      <vt:lpstr>'TABELA 64'!_Toc482374890</vt:lpstr>
      <vt:lpstr>'TABELA 66'!_Toc482374892</vt:lpstr>
      <vt:lpstr>'TABELA 67'!_Toc482374893</vt:lpstr>
      <vt:lpstr>'TABELA 73'!_Toc482374899</vt:lpstr>
      <vt:lpstr>'TABELA 74'!_Toc482374900</vt:lpstr>
      <vt:lpstr>'TABELA 80'!_Toc482374906</vt:lpstr>
      <vt:lpstr>'TABELA 81'!_Toc482374907</vt:lpstr>
      <vt:lpstr>'TABELA 82'!_Toc482374908</vt:lpstr>
      <vt:lpstr>'TABELA 84'!_Toc482374909</vt:lpstr>
      <vt:lpstr>'TABELA 91'!_Toc482374917</vt:lpstr>
      <vt:lpstr>'EST 13'!_Toc514612234</vt:lpstr>
      <vt:lpstr>'EST 15'!_Toc514612236</vt:lpstr>
      <vt:lpstr>'EST 16'!_Toc514612237</vt:lpstr>
      <vt:lpstr>'EST 17'!_Toc514612238</vt:lpstr>
      <vt:lpstr>'EST 18'!_Toc514612239</vt:lpstr>
      <vt:lpstr>'EST 19'!_Toc514612240</vt:lpstr>
      <vt:lpstr>'EST 14'!_Toc514615593</vt:lpstr>
      <vt:lpstr>'TABELA 1'!_Toc515051076</vt:lpstr>
      <vt:lpstr>'TABELA 2'!_Toc515051077</vt:lpstr>
      <vt:lpstr>'TABELA 6'!_Toc515051081</vt:lpstr>
      <vt:lpstr>'TABELA 7'!_Toc515051082</vt:lpstr>
      <vt:lpstr>'TABELA 8'!_Toc515051083</vt:lpstr>
      <vt:lpstr>'TABELA 9'!_Toc515051084</vt:lpstr>
      <vt:lpstr>'TABELA 11'!_Toc515051086</vt:lpstr>
      <vt:lpstr>'TABELA 25'!_Toc515051100</vt:lpstr>
      <vt:lpstr>'TABELA 26'!_Toc515051101</vt:lpstr>
      <vt:lpstr>'TABELA 44'!_Toc515051119</vt:lpstr>
      <vt:lpstr>'TABELA 54'!_Toc515051129</vt:lpstr>
      <vt:lpstr>'TABELA 57'!_Toc515051132</vt:lpstr>
      <vt:lpstr>'TABELA 58'!_Toc515051133</vt:lpstr>
      <vt:lpstr>'TABELA 68'!_Toc515051143</vt:lpstr>
      <vt:lpstr>'TABELA 70'!_Toc515051145</vt:lpstr>
      <vt:lpstr>'TABELA 72'!_Toc515051147</vt:lpstr>
      <vt:lpstr>'TABELA 75'!_Toc515051150</vt:lpstr>
      <vt:lpstr>'TABELA 79'!_Toc515051154</vt:lpstr>
      <vt:lpstr>'TABELA 83'!_Toc515051158</vt:lpstr>
      <vt:lpstr>'TABELA 87'!_Toc515051162</vt:lpstr>
      <vt:lpstr>'TABELA 89'!_Toc515051164</vt:lpstr>
      <vt:lpstr>'TABELA 90'!_Toc515051165</vt:lpstr>
      <vt:lpstr>'TABELA 92'!_Toc515051167</vt:lpstr>
      <vt:lpstr>'TABELA 93'!_Toc515051168</vt:lpstr>
      <vt:lpstr>'TABELA 94'!_Toc515051169</vt:lpstr>
      <vt:lpstr>'TABELA 95'!_Toc515051170</vt:lpstr>
      <vt:lpstr>'TABELA 96'!_Toc515051171</vt:lpstr>
      <vt:lpstr>'TABELA 97'!_Toc515051172</vt:lpstr>
      <vt:lpstr>'TABELA 98'!_Toc515051173</vt:lpstr>
      <vt:lpstr>'TABELA 99'!_Toc515051174</vt:lpstr>
      <vt:lpstr>'TABELA 100'!_Toc515051175</vt:lpstr>
      <vt:lpstr>'TABELA 101'!_Toc515051176</vt:lpstr>
      <vt:lpstr>'TABELA 102'!_Toc515051177</vt:lpstr>
      <vt:lpstr>'EST 9'!_Toc515051180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Roseli Reina</dc:creator>
  <cp:lastModifiedBy>Vinícius Trombin</cp:lastModifiedBy>
  <dcterms:created xsi:type="dcterms:W3CDTF">2022-05-05T18:12:11Z</dcterms:created>
  <dcterms:modified xsi:type="dcterms:W3CDTF">2022-06-30T19:07:15Z</dcterms:modified>
</cp:coreProperties>
</file>